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Planilha Reprogramada" sheetId="1" r:id="rId1"/>
    <sheet name=" Planilha Reprogramada 1" sheetId="2" r:id="rId2"/>
    <sheet name="Plan3" sheetId="3" r:id="rId3"/>
  </sheets>
  <definedNames>
    <definedName name="_xlnm.Print_Area" localSheetId="1">' Planilha Reprogramada 1'!$A$1:$J$181</definedName>
    <definedName name="_xlnm.Print_Titles" localSheetId="1">' Planilha Reprogramada 1'!$1:$6</definedName>
    <definedName name="_xlnm.Print_Area" localSheetId="0">'Planilha Reprogramada'!$A$1:$J$206</definedName>
    <definedName name="_xlnm.Print_Titles" localSheetId="0">'Planilha Reprogramada'!$1:$6</definedName>
  </definedNames>
  <calcPr fullCalcOnLoad="1"/>
</workbook>
</file>

<file path=xl/sharedStrings.xml><?xml version="1.0" encoding="utf-8"?>
<sst xmlns="http://schemas.openxmlformats.org/spreadsheetml/2006/main" count="1267" uniqueCount="453">
  <si>
    <t>GOVERNO DO ESTADO DE SÃO PAULO</t>
  </si>
  <si>
    <t>ANEXO VIII DO MPO
PLANILHA DE ORÇAMENTO</t>
  </si>
  <si>
    <t>SECRETARIA DE SANEAMENTO
E RECURSOS HÍDRICOS</t>
  </si>
  <si>
    <t>TOMADOR:</t>
  </si>
  <si>
    <t>MUNICÍPO DE ESPÍRITO SANTO DO PINHAL</t>
  </si>
  <si>
    <t>FUNDO ESTADUAL DE RECURSOS HÍDRICOS - FEHIDRO</t>
  </si>
  <si>
    <t>EMPREENDIMENTO</t>
  </si>
  <si>
    <t>CONSTRUÇÃO DE GALPÃO PARA TRIAGEM DE MATERIAL RECICLÁVEL FASE II  E REFORMA CASA DE APOIO - ESCRITÓRIO - CONVIVÊNCIA -  MUNICÍPIO DE E.S.PINHAL</t>
  </si>
  <si>
    <t>valores em R$</t>
  </si>
  <si>
    <t>data base : 02/07/2018</t>
  </si>
  <si>
    <t>Nº</t>
  </si>
  <si>
    <t>ITEM</t>
  </si>
  <si>
    <t>UNIDADE</t>
  </si>
  <si>
    <t>QUANT.</t>
  </si>
  <si>
    <t>VALOR UNITÁRIO</t>
  </si>
  <si>
    <t>VALOR TOTAL</t>
  </si>
  <si>
    <t>FONTE DO RECURSO</t>
  </si>
  <si>
    <t>FEHIDRO</t>
  </si>
  <si>
    <t>CONTRAPARTIDA</t>
  </si>
  <si>
    <t>OUTRAS FONTES FINANCIADORAS</t>
  </si>
  <si>
    <t>1. CONSTRUÇÃO DO GALPÃO PARA TRIAGEM DE MATERIAL RECICLÁVEL  FASE II - COM BANHEIRO</t>
  </si>
  <si>
    <t>CPOS</t>
  </si>
  <si>
    <t>SERVIÇOS PRELIMINARES</t>
  </si>
  <si>
    <t>1.1</t>
  </si>
  <si>
    <t>02.09.030</t>
  </si>
  <si>
    <t>Limpeza manual do terreno, inclusive troncos até 5 cm de diâmetro, com caminhão à disposição, dentro da obra, até o raio de 1,0 km</t>
  </si>
  <si>
    <t>m²</t>
  </si>
  <si>
    <t>1.2</t>
  </si>
  <si>
    <t>02.08.020</t>
  </si>
  <si>
    <t>Placa de identificação para obra</t>
  </si>
  <si>
    <t>1.3</t>
  </si>
  <si>
    <t>02.10.020</t>
  </si>
  <si>
    <t>Locação de obra de edificação</t>
  </si>
  <si>
    <t>1.4</t>
  </si>
  <si>
    <t>03.03.060</t>
  </si>
  <si>
    <t>Demolição manual de revestimento em massa de piso</t>
  </si>
  <si>
    <t>1.5</t>
  </si>
  <si>
    <t>54.01.010</t>
  </si>
  <si>
    <t>Regularização e compactação mecanizada de superfície, sem controle do proctor normal</t>
  </si>
  <si>
    <t>1.6</t>
  </si>
  <si>
    <t>05.07.040</t>
  </si>
  <si>
    <t xml:space="preserve">Remoção de entulho separado de obra com caçamba metálica - terra, alvenaria, concreto, argamassa, madeira, papel, plástico ou metal </t>
  </si>
  <si>
    <t>m³</t>
  </si>
  <si>
    <t>1.7</t>
  </si>
  <si>
    <t>04.05.020</t>
  </si>
  <si>
    <t>Retirada de piso em tacos de madeira</t>
  </si>
  <si>
    <t>1.8</t>
  </si>
  <si>
    <t>Placa modelo FEHIDRO</t>
  </si>
  <si>
    <t>um</t>
  </si>
  <si>
    <t>1.9</t>
  </si>
  <si>
    <t>Serviços Técnicos ( engenheiro civil, arquiteto, desenhista, etc.)</t>
  </si>
  <si>
    <t>verba</t>
  </si>
  <si>
    <t>SUBTOTAL</t>
  </si>
  <si>
    <t xml:space="preserve">INFRA-ESTRUTURA – FUNDAÇÃO </t>
  </si>
  <si>
    <t>2.1</t>
  </si>
  <si>
    <t>06.02.020</t>
  </si>
  <si>
    <t>Escavação manual em solo de 1ª e 2ª categoria em vala ou cava até 1,50 m</t>
  </si>
  <si>
    <t>2.2</t>
  </si>
  <si>
    <t>12.01.040</t>
  </si>
  <si>
    <t>Broca em concreto armado diâmetro de 25 cm - completa</t>
  </si>
  <si>
    <t>m</t>
  </si>
  <si>
    <t>2.3</t>
  </si>
  <si>
    <t>2.4</t>
  </si>
  <si>
    <t>07.11.040</t>
  </si>
  <si>
    <t>Reaterro compactado mecanizado de vala ou cava com rolo, mínimo de 95% PN</t>
  </si>
  <si>
    <t>2.5</t>
  </si>
  <si>
    <t>09.01.020</t>
  </si>
  <si>
    <t>Forma em madeira comum para fundação</t>
  </si>
  <si>
    <t>2.6</t>
  </si>
  <si>
    <t>10.01.040</t>
  </si>
  <si>
    <t>Armadura em barra de aço CA-50 (A ou B) fyk = 500 Mpa</t>
  </si>
  <si>
    <t xml:space="preserve"> kg</t>
  </si>
  <si>
    <t>2.7</t>
  </si>
  <si>
    <t>29.01.230</t>
  </si>
  <si>
    <t>Cantoneira e perfis em ferro - chumbadores</t>
  </si>
  <si>
    <t>kg</t>
  </si>
  <si>
    <t>2.8</t>
  </si>
  <si>
    <t>11.01.100</t>
  </si>
  <si>
    <t>Concreto usinado, fck = 20,0 MPa</t>
  </si>
  <si>
    <t>2.9</t>
  </si>
  <si>
    <t>11.16.040</t>
  </si>
  <si>
    <t>Lançamento e adensamento de concreto ou massa em fundação</t>
  </si>
  <si>
    <t>2.10</t>
  </si>
  <si>
    <t>32.16.010</t>
  </si>
  <si>
    <t>Impermeabilização em pintura de asfalto oxidado com solventes orgânicos, sobre massa</t>
  </si>
  <si>
    <t>2.11</t>
  </si>
  <si>
    <t>SUPERESTRUTURA - ESTRUTURA METÁLICA DA COBERTURA E FECHAMENTOS LATERAIS E FRONTAIS</t>
  </si>
  <si>
    <t>3.1</t>
  </si>
  <si>
    <t>09.01.030</t>
  </si>
  <si>
    <t>Forma em madeira comum para estrutura</t>
  </si>
  <si>
    <t>3.2</t>
  </si>
  <si>
    <t>3.3</t>
  </si>
  <si>
    <t>3.4</t>
  </si>
  <si>
    <t>3.5</t>
  </si>
  <si>
    <t>15.03.030</t>
  </si>
  <si>
    <t>Fornecimento e montagem de estrutura em aço ASTM-A36, sem pintura</t>
  </si>
  <si>
    <t>3.6</t>
  </si>
  <si>
    <t>15.01.330</t>
  </si>
  <si>
    <t>Estrutura em terças para telhas perfil trapezoidal</t>
  </si>
  <si>
    <t>3.7</t>
  </si>
  <si>
    <t>04.03.040</t>
  </si>
  <si>
    <t>Retirada de telhamento perfil e material qualquer, exceto barro</t>
  </si>
  <si>
    <t>3.8</t>
  </si>
  <si>
    <t>16.40.150</t>
  </si>
  <si>
    <t>Recolocação de telha em fibrocimento ou CRFS, perfil modulado ou trapezoidal</t>
  </si>
  <si>
    <t>3.9</t>
  </si>
  <si>
    <t>13.01.020</t>
  </si>
  <si>
    <t xml:space="preserve">Laje pré-fabricada mista vigota treliçada/lajota cerâmica - LT 12 (8+4) e capa com concreto de 20MPa </t>
  </si>
  <si>
    <t>3.10</t>
  </si>
  <si>
    <t>ALVENARIA DE FECHAMENTO</t>
  </si>
  <si>
    <t>4.1</t>
  </si>
  <si>
    <t>14.04.200</t>
  </si>
  <si>
    <t>Alvenaria de bloco cerâmico de vedação, uso revestido, de 9 cm</t>
  </si>
  <si>
    <t>4.2</t>
  </si>
  <si>
    <t>14.10.111</t>
  </si>
  <si>
    <t>Alvenaria de bloco de concreto de vedação de 14 x 19 x 39 cm - classe C</t>
  </si>
  <si>
    <t>4.3</t>
  </si>
  <si>
    <t>14.20.010</t>
  </si>
  <si>
    <t>Vergas, contravergas e pilaretes de concreto armado</t>
  </si>
  <si>
    <t>4.4</t>
  </si>
  <si>
    <t>14.30.040</t>
  </si>
  <si>
    <t>Divisória em placas de ardósia com espessura de 2 cm</t>
  </si>
  <si>
    <t>4.5</t>
  </si>
  <si>
    <t>17.02.020</t>
  </si>
  <si>
    <t>Chapisco</t>
  </si>
  <si>
    <t>4.6</t>
  </si>
  <si>
    <t>17.02.120</t>
  </si>
  <si>
    <t>Emboço comum</t>
  </si>
  <si>
    <t>4.7</t>
  </si>
  <si>
    <t>17.02.220</t>
  </si>
  <si>
    <t>Reboco</t>
  </si>
  <si>
    <t>4.8</t>
  </si>
  <si>
    <t>18.11.052</t>
  </si>
  <si>
    <t>Revestimento em placa cerâmica esmaltada, tipo monoporosa, retangular, assentado e rejuntado com argamassa industrializada</t>
  </si>
  <si>
    <t>4.9</t>
  </si>
  <si>
    <t>18.06.022</t>
  </si>
  <si>
    <t xml:space="preserve">Placa cerâmica esmaltada PEI-4 para área interna, grupo de absorção BIIa, resistência química </t>
  </si>
  <si>
    <t>4.10</t>
  </si>
  <si>
    <t>ESQUADRIAS</t>
  </si>
  <si>
    <t>5.1</t>
  </si>
  <si>
    <t>24.02.060</t>
  </si>
  <si>
    <t>Porta/portão de abrir em chapa, sob medida - Galpão</t>
  </si>
  <si>
    <t>5.2</t>
  </si>
  <si>
    <t>Porta/portão de abrir em chapa, sob medida</t>
  </si>
  <si>
    <t>5.3</t>
  </si>
  <si>
    <t>25.02.050</t>
  </si>
  <si>
    <t>Porta veneziana de abrir em alumínio, linha comercial</t>
  </si>
  <si>
    <t>5.4</t>
  </si>
  <si>
    <t>24.01.040</t>
  </si>
  <si>
    <t>Caixilho em ferro basculante, linha comercial</t>
  </si>
  <si>
    <t>5.5</t>
  </si>
  <si>
    <t>26.01.230</t>
  </si>
  <si>
    <t>Vidro fantasia de 3/4 mm</t>
  </si>
  <si>
    <t>COBERTURA E FECHAMENTOS LATERAIS E FRONTAIS</t>
  </si>
  <si>
    <t>6.1</t>
  </si>
  <si>
    <t>16.12.060</t>
  </si>
  <si>
    <t>Telhamento em chapa de aço pré-pintada com epóxi e poliéster, perfil trapezoidal, com espessura de 0,50 mm e altura de 40 mm</t>
  </si>
  <si>
    <t>6.2</t>
  </si>
  <si>
    <t>16.12.200</t>
  </si>
  <si>
    <t>Cumeeira em chapa de aço pré-pintada com epóxi e poliéster, perfil trapezoidal, c/ espessura de 0,50 mm</t>
  </si>
  <si>
    <t>6.3</t>
  </si>
  <si>
    <t>6.4</t>
  </si>
  <si>
    <t>INSTALAÇÕES HIDRÁULICAS</t>
  </si>
  <si>
    <t>7.1</t>
  </si>
  <si>
    <t>44.01.050</t>
  </si>
  <si>
    <t>Bacia sifonada de louça sem tampa - 6 litros</t>
  </si>
  <si>
    <t>unid.</t>
  </si>
  <si>
    <t>7.2</t>
  </si>
  <si>
    <t>44.01.110</t>
  </si>
  <si>
    <t>Lavatório de louça com coluna</t>
  </si>
  <si>
    <t>7.3</t>
  </si>
  <si>
    <t>44.01.370</t>
  </si>
  <si>
    <t>Tanque em granito sintético, linha comercial - sem pertences</t>
  </si>
  <si>
    <t>7.4</t>
  </si>
  <si>
    <t>44.03.460</t>
  </si>
  <si>
    <t>Torneira para lavatório em latão fundido cromado, DN= 1/2´</t>
  </si>
  <si>
    <t>7.5</t>
  </si>
  <si>
    <t>44.03.450</t>
  </si>
  <si>
    <t>Torneira longa sem rosca para uso geral, em latão fundido cromado</t>
  </si>
  <si>
    <t>7.6</t>
  </si>
  <si>
    <t>44.20.230</t>
  </si>
  <si>
    <t>Tubo de ligação para sanitário</t>
  </si>
  <si>
    <t>7.7</t>
  </si>
  <si>
    <t>44.20.240</t>
  </si>
  <si>
    <t>Sifão plástico com copo, rígido, de 1´ x 1 1/2´</t>
  </si>
  <si>
    <t>7.8</t>
  </si>
  <si>
    <t>44.20.260</t>
  </si>
  <si>
    <t>Sifão plástico com copo, rígido, de 1 1/4´ x 2´</t>
  </si>
  <si>
    <t>7.9</t>
  </si>
  <si>
    <t>44.20.390</t>
  </si>
  <si>
    <t>Válvula de PVC para lavatório</t>
  </si>
  <si>
    <t>7.10</t>
  </si>
  <si>
    <t>44.20.110</t>
  </si>
  <si>
    <t>Engate flexível de PVC DN= 1/2´</t>
  </si>
  <si>
    <t>7.11</t>
  </si>
  <si>
    <t>44.20.280</t>
  </si>
  <si>
    <t>Tampa de plástico para bacia sanitária</t>
  </si>
  <si>
    <t>7.12</t>
  </si>
  <si>
    <t>44.20.650</t>
  </si>
  <si>
    <t>Válvula de metal cromado de 1´</t>
  </si>
  <si>
    <t>7.13</t>
  </si>
  <si>
    <t>46.01.020</t>
  </si>
  <si>
    <t>Tubo de PVC rígido soldável marrom, DN= 25 mm, (3/4´), inclusive conexões</t>
  </si>
  <si>
    <t>m.</t>
  </si>
  <si>
    <t>7.14</t>
  </si>
  <si>
    <t>46.01.050</t>
  </si>
  <si>
    <t>Tubo de PVC rígido soldável marrom, DN= 50 mm, (1 1/2´), inclusive conexões</t>
  </si>
  <si>
    <t>7.15</t>
  </si>
  <si>
    <t>46.02.070</t>
  </si>
  <si>
    <t>Tubo de PVC rígido branco PxB com virola e anel de borracha, linha esgoto série normal, DN= 100 mm, inclusive conexões</t>
  </si>
  <si>
    <t>7.16</t>
  </si>
  <si>
    <t>46.02.060</t>
  </si>
  <si>
    <t>Tubo de PVC rígido PxB com virola e anel de borracha, linha esgoto série reforçada ´R´, DN= 75 mm, inclusive conexões</t>
  </si>
  <si>
    <t>7.17</t>
  </si>
  <si>
    <t>46.02.050</t>
  </si>
  <si>
    <t>Tubo de PVC rígido PxB com virola e anel de borracha, linha esgoto série reforçada ´R´, DN= 50 mm, inclusive conexões</t>
  </si>
  <si>
    <t>7.18</t>
  </si>
  <si>
    <t>47.02.020</t>
  </si>
  <si>
    <t>Registro de gaveta em latão fundido cromado com canopla, DN= 3/4´ - linha especial</t>
  </si>
  <si>
    <t>7.19</t>
  </si>
  <si>
    <t>47.02.110</t>
  </si>
  <si>
    <t>Registro de pressão em latão fundido cromado com canopla, DN= 3/4´ - linha especial</t>
  </si>
  <si>
    <t>7.20</t>
  </si>
  <si>
    <t>48.02.002</t>
  </si>
  <si>
    <t>Reservatório de fibra de vidro - capacidade de 1000 litros</t>
  </si>
  <si>
    <t>7.21</t>
  </si>
  <si>
    <t>49.01.030</t>
  </si>
  <si>
    <t>Caixa sifonada de PVC rígido de 150 x 150 x 50 mm, com grelha</t>
  </si>
  <si>
    <t>7.22</t>
  </si>
  <si>
    <t>49.03.020</t>
  </si>
  <si>
    <t>Caixa de gordura em alvenaria, 60 x 60 x 60 cm</t>
  </si>
  <si>
    <t>7.23</t>
  </si>
  <si>
    <t>48.05.010</t>
  </si>
  <si>
    <t>Torneira de bóia, DN= 3/4´</t>
  </si>
  <si>
    <t>7.24</t>
  </si>
  <si>
    <t>49.01.016</t>
  </si>
  <si>
    <t>Caixa sifonada de PVC rígido de 100 x 100 x 50 mm, com grelha</t>
  </si>
  <si>
    <t>un.</t>
  </si>
  <si>
    <t>7.25</t>
  </si>
  <si>
    <t>49.12.100</t>
  </si>
  <si>
    <t>Caixa coletora em concreto armado 0,30x0,70x1,00 m</t>
  </si>
  <si>
    <t>7.26</t>
  </si>
  <si>
    <t>43.02.140</t>
  </si>
  <si>
    <t>Chuveiro elétrico de 5500 W / 220 V em PVC</t>
  </si>
  <si>
    <t>7.27</t>
  </si>
  <si>
    <t>47.04.040</t>
  </si>
  <si>
    <t>Válvula de descarga com registro próprio, DN= 1 1/2´</t>
  </si>
  <si>
    <t>7.28</t>
  </si>
  <si>
    <t>44.01.200</t>
  </si>
  <si>
    <t>Mictório de louça sifonado auto aspirante</t>
  </si>
  <si>
    <t>7.29</t>
  </si>
  <si>
    <t>INSTALAÇÕES ELÉTRICAS GALPÃO</t>
  </si>
  <si>
    <t>8.1</t>
  </si>
  <si>
    <t>40.12.200</t>
  </si>
  <si>
    <t>Chave comutadora/seletora com 1 pólo e 2 posições para 25 A</t>
  </si>
  <si>
    <t>un</t>
  </si>
  <si>
    <t>8.2</t>
  </si>
  <si>
    <t>39.09.160</t>
  </si>
  <si>
    <t>Conector split-bolt para cabo de 70 mm², latão, com rabicho</t>
  </si>
  <si>
    <t>8.3</t>
  </si>
  <si>
    <t>42.05.160</t>
  </si>
  <si>
    <t>Conector olhal cabo/haste de 5/8´</t>
  </si>
  <si>
    <t>8.4</t>
  </si>
  <si>
    <t>37.13.630</t>
  </si>
  <si>
    <t>Disjuntor termomagnético, bipolar 220/380 V, corrente de 10 A até 50 A</t>
  </si>
  <si>
    <t>8.5</t>
  </si>
  <si>
    <t>37.13.660</t>
  </si>
  <si>
    <t>Disjuntor termomagnético, tripolar 220/380 V, corrente de 60 A até 100 A</t>
  </si>
  <si>
    <t>8.6</t>
  </si>
  <si>
    <t>42.05.200</t>
  </si>
  <si>
    <t>Haste de aterramento de 5/8´ x 2,40 m</t>
  </si>
  <si>
    <t>8.7</t>
  </si>
  <si>
    <t>37.03.200</t>
  </si>
  <si>
    <t xml:space="preserve">Quadro de distribuição universal de embutir, para disjuntores 16 DIN / 12 Bolt-on - 150 A – sem componentes </t>
  </si>
  <si>
    <t>8.8</t>
  </si>
  <si>
    <t>41.31.011</t>
  </si>
  <si>
    <t>Luminária LED retangular de embutir com difusor em acrílico translúcido, 4000 K, fluxo luminoso de 4200 a 4800 lm, potência de 37 a 44 W</t>
  </si>
  <si>
    <t>8.9</t>
  </si>
  <si>
    <t>40.11.010</t>
  </si>
  <si>
    <t>Relé fotoelétrico 50/60 Hz, 110/220 V, 1200 VA, completo</t>
  </si>
  <si>
    <t>8.10</t>
  </si>
  <si>
    <t>69.20.040</t>
  </si>
  <si>
    <t>Isolador roldana em porcelana de 72 x 72 mm</t>
  </si>
  <si>
    <t>8.11</t>
  </si>
  <si>
    <t>40.04.460</t>
  </si>
  <si>
    <t>Tomada 2P+T de 20 A - 250 V, completa</t>
  </si>
  <si>
    <t>cj</t>
  </si>
  <si>
    <t>8.12</t>
  </si>
  <si>
    <t>39.21.080</t>
  </si>
  <si>
    <t>Cabo de cobre flexível de 35 mm², isolamento 0,6/1kV - isolação HEPR 90°C</t>
  </si>
  <si>
    <t>8.13</t>
  </si>
  <si>
    <t>39.15.070</t>
  </si>
  <si>
    <t>Cabo de alumínio nu sem alma de aço CA, 2/0 AWG - Aster</t>
  </si>
  <si>
    <t>8.14</t>
  </si>
  <si>
    <t>39.24.174</t>
  </si>
  <si>
    <t>Cabo de cobre flexível de 4 x 6 mm², isolamento 500 V - isolação PP 70° C</t>
  </si>
  <si>
    <t>8.15</t>
  </si>
  <si>
    <t>39.24.132</t>
  </si>
  <si>
    <t>Cabo de cobre flexível de 2 x 2,5 mm², isolamento 500 V - isolação PP 70° C</t>
  </si>
  <si>
    <t>8.16</t>
  </si>
  <si>
    <t>42.05.310</t>
  </si>
  <si>
    <t>Caixa de inspeção do terra cilíndrica em PVC rígido, diâmetro de 300 mm - h= 250 mm</t>
  </si>
  <si>
    <t>8.17</t>
  </si>
  <si>
    <t>40.06.040</t>
  </si>
  <si>
    <t>Condulete metálico de 3/4´</t>
  </si>
  <si>
    <t>8.18</t>
  </si>
  <si>
    <t>40.20.220</t>
  </si>
  <si>
    <t>Plugue com 3P+T de 32A, 220/240V, industrial</t>
  </si>
  <si>
    <t>8.19</t>
  </si>
  <si>
    <t>40.06.500</t>
  </si>
  <si>
    <t>Condulete em PVC de 3/4´ - com tampa</t>
  </si>
  <si>
    <t>8.20</t>
  </si>
  <si>
    <t>40.04.140</t>
  </si>
  <si>
    <t>Tomada 3P+T de 32 A, blindada industrial de sobrepor negativa</t>
  </si>
  <si>
    <t>8.21</t>
  </si>
  <si>
    <t>39.21.200</t>
  </si>
  <si>
    <t>Cabo de cobre flexível de 2 x 1,5 mm², isolamento 0,6/1 kV - isolação HEPR 90°C</t>
  </si>
  <si>
    <t>INSTALAÇÕES ELÉTRICAS BANHEIRO</t>
  </si>
  <si>
    <t>8.22</t>
  </si>
  <si>
    <t>39.29.110</t>
  </si>
  <si>
    <t>Cabo de cobre flexível de 1,5 mm², isolamento 750 V - isolação LSHF/A 70° C - baixa emissão de fumaça e gases</t>
  </si>
  <si>
    <t>8.23</t>
  </si>
  <si>
    <t>39.29.111</t>
  </si>
  <si>
    <t>Cabo de cobre flexível de 2,5 mm², isolamento 750 V - isolação LSHF/A 70° C - baixa emissão de fumaça e gases</t>
  </si>
  <si>
    <t>8.24</t>
  </si>
  <si>
    <t>39.29.113</t>
  </si>
  <si>
    <t>Cabo de cobre flexível de 6 mm², isolamento 750 V - isolação LSHF/A 70° C - baixa emissão de
fumaça e gases</t>
  </si>
  <si>
    <t>8.25</t>
  </si>
  <si>
    <t>39.29.114</t>
  </si>
  <si>
    <t>Cabo de cobre flexível de 10 mm², isolamento 750 V - isolação LSHF/A 70° C - baixa emissão de fumaça e gases</t>
  </si>
  <si>
    <t>8.26</t>
  </si>
  <si>
    <t>38.01.040</t>
  </si>
  <si>
    <t>Eletroduto de PVC rígido roscável de 3/4´ - com acessórios</t>
  </si>
  <si>
    <t>8.27</t>
  </si>
  <si>
    <t>40.05.080</t>
  </si>
  <si>
    <t>Interruptor com 1 tecla paralelo e placa</t>
  </si>
  <si>
    <t>8.28</t>
  </si>
  <si>
    <t>40.04.450</t>
  </si>
  <si>
    <t>Tomada 2P+T de 10 A - 250 V, completa</t>
  </si>
  <si>
    <t>8.29</t>
  </si>
  <si>
    <t>41.14.120</t>
  </si>
  <si>
    <t>Luminária retangular de sobrepor tipo calha aberta, para 2 lâmpadas fluorescentes tubulares de
110 W</t>
  </si>
  <si>
    <t>8.30</t>
  </si>
  <si>
    <t>41.07.070</t>
  </si>
  <si>
    <t>Lâmpada fluorescente tubular, base bipino bilateral de 32 W</t>
  </si>
  <si>
    <t>8.31</t>
  </si>
  <si>
    <t>41.11.120</t>
  </si>
  <si>
    <t>Luminária arandela retangular fechada para iluminação externa, tipo pétala pequena</t>
  </si>
  <si>
    <t>8.32</t>
  </si>
  <si>
    <t>Revestimentos em placas cerâmicas esmaltadas prensadas</t>
  </si>
  <si>
    <t>9.1</t>
  </si>
  <si>
    <t>18.11.032</t>
  </si>
  <si>
    <t>Revestimento em placa cerâmica esmaltada de 15x15 cm, tipo monocolor, assentado e rejuntado com argamassa industrializada</t>
  </si>
  <si>
    <t>9.2</t>
  </si>
  <si>
    <t>18.06.400</t>
  </si>
  <si>
    <t>Rejuntamento em placas cerâmicas com cimento branco, juntas acima de 3 até 5 mm</t>
  </si>
  <si>
    <t>9.3</t>
  </si>
  <si>
    <t>Pisos em placas cerâmicas esmaltadas prensadas</t>
  </si>
  <si>
    <t>10.1</t>
  </si>
  <si>
    <t>Placa cerâmica esmaltada PEI-4 para área interna, grupo de absorção BIIa, resistência química A, assentado com argamassa colante industrializada</t>
  </si>
  <si>
    <t>10.2</t>
  </si>
  <si>
    <t>18.06.420</t>
  </si>
  <si>
    <t>Rejuntamento em placas cerâmicas com cimento branco, juntas acima de 5 até 10 mm</t>
  </si>
  <si>
    <t>10.3</t>
  </si>
  <si>
    <t>18.06.023</t>
  </si>
  <si>
    <t>Rodapé em placa cerâmica esmaltada PEI-4 para áreas internas, grupo de absorção BIIa, resistência química A, assentado com argamassa colante industrializada</t>
  </si>
  <si>
    <t>10.4</t>
  </si>
  <si>
    <t>Serviços Técnicos ( engenheiro civil, desenhista, etc.)</t>
  </si>
  <si>
    <t>Piso Interno e Externo</t>
  </si>
  <si>
    <t>11.1</t>
  </si>
  <si>
    <t>17.05.020</t>
  </si>
  <si>
    <t>Piso com requadro em concreto simples sem controle de fck</t>
  </si>
  <si>
    <t>11.2</t>
  </si>
  <si>
    <t>PINTURA</t>
  </si>
  <si>
    <t>12.1</t>
  </si>
  <si>
    <t>33.03.770</t>
  </si>
  <si>
    <t>Hidrorrepelente incolor para fachada à base de silano-siloxano oligomérico disperso em solvente</t>
  </si>
  <si>
    <t>12.2</t>
  </si>
  <si>
    <t>33.10.010</t>
  </si>
  <si>
    <t>Tinta látex antimofo em massa, inclusive preparo</t>
  </si>
  <si>
    <t>12.3</t>
  </si>
  <si>
    <t>33.11.020</t>
  </si>
  <si>
    <t>Esmalte em superfície metálica, inclusive preparo</t>
  </si>
  <si>
    <t>12.4</t>
  </si>
  <si>
    <t>SERVIÇOS COMPLEMENTARES/LIMPEZA DA OBRA</t>
  </si>
  <si>
    <t>13.1</t>
  </si>
  <si>
    <t>13.2</t>
  </si>
  <si>
    <t>Piso com requadro em concreto simples sem controle de fck - Calçadas</t>
  </si>
  <si>
    <t>13.3</t>
  </si>
  <si>
    <t>55.01.020</t>
  </si>
  <si>
    <t>limpeza geral da obra</t>
  </si>
  <si>
    <t>13.4</t>
  </si>
  <si>
    <t>2. REFORMA CASA DE APOIO - ESCRITÓRIO - CONVIVÊNCIA</t>
  </si>
  <si>
    <t>INSTALAÇÕES ELÉTRICAS</t>
  </si>
  <si>
    <t>14.1</t>
  </si>
  <si>
    <t>14.2</t>
  </si>
  <si>
    <t>14.3</t>
  </si>
  <si>
    <t>14.4</t>
  </si>
  <si>
    <t>14.5</t>
  </si>
  <si>
    <t>40.05.020</t>
  </si>
  <si>
    <t>Interruptor com 1 tecla simples e placa</t>
  </si>
  <si>
    <t>14.6</t>
  </si>
  <si>
    <t>14.7</t>
  </si>
  <si>
    <t>41.20.080</t>
  </si>
  <si>
    <t>Plafon plástico e/ou PVC para acabamento de ponto de luz, com soquete E-27 para lâmpada fluorescente compacta</t>
  </si>
  <si>
    <t>14.8</t>
  </si>
  <si>
    <t>41.05.440</t>
  </si>
  <si>
    <t>Lâmpada fluorescente compacta eletrônica, base E27 com 59W a 65W de potência</t>
  </si>
  <si>
    <t>14.9</t>
  </si>
  <si>
    <t>14.10</t>
  </si>
  <si>
    <t>41.14.770</t>
  </si>
  <si>
    <t>Luminária quadrada de embutir tipo calha fechada, com difusor plano em acrílico, para 4
lâmpadas fluorescentes tubulares de 14/16/18 W</t>
  </si>
  <si>
    <t>14.11</t>
  </si>
  <si>
    <t>14.12</t>
  </si>
  <si>
    <t>Quadro de distribuição universal de embutir, para disjuntores 16 DIN / 12 Bolt-on - 150 A - sem
componentes</t>
  </si>
  <si>
    <t>14.13</t>
  </si>
  <si>
    <t>37.10.010</t>
  </si>
  <si>
    <t>Barramento de cobre nu</t>
  </si>
  <si>
    <t>14.14</t>
  </si>
  <si>
    <t>14.15</t>
  </si>
  <si>
    <t>37.13.600</t>
  </si>
  <si>
    <t>Disjuntor termomagnético, unipolar 127/220 V, corrente de 10 A até 30 A</t>
  </si>
  <si>
    <t>14.16</t>
  </si>
  <si>
    <t>37.13.650</t>
  </si>
  <si>
    <t>Disjuntor termomagnético, tripolar 220/380 V, corrente de 10 A até 50 A</t>
  </si>
  <si>
    <t>14.17</t>
  </si>
  <si>
    <t>15.1</t>
  </si>
  <si>
    <t>15.2</t>
  </si>
  <si>
    <t>15.3</t>
  </si>
  <si>
    <t>16.1</t>
  </si>
  <si>
    <t>16.2</t>
  </si>
  <si>
    <t>16.3</t>
  </si>
  <si>
    <t>16.4</t>
  </si>
  <si>
    <t>Pintura interna e externa</t>
  </si>
  <si>
    <t>17.1</t>
  </si>
  <si>
    <t>17.2</t>
  </si>
  <si>
    <t>17.3</t>
  </si>
  <si>
    <t>33.12.010</t>
  </si>
  <si>
    <t>Esmalte em superfície de madeira, inclusive preparo</t>
  </si>
  <si>
    <t>17.4</t>
  </si>
  <si>
    <t>TOTAL</t>
  </si>
  <si>
    <t>BDI 26,85</t>
  </si>
  <si>
    <t>TOTAL GERAL</t>
  </si>
  <si>
    <t>E. S. do Pinhal, Novembro / 2018</t>
  </si>
  <si>
    <t>Sérgio Del Bianchi Junior</t>
  </si>
  <si>
    <t>Roque Gomes filho</t>
  </si>
  <si>
    <t>Prefeito Municipal</t>
  </si>
  <si>
    <t>Diretor Municipal de Obras</t>
  </si>
  <si>
    <t>CONVÊNIO</t>
  </si>
  <si>
    <t>SECRETARIA DE SANEAMENTO E RECURSOS HÍDRICOS</t>
  </si>
  <si>
    <t>Fornecimento e montagem de estrutura em aço ASTM-A36</t>
  </si>
  <si>
    <t>16.33.040</t>
  </si>
  <si>
    <t>Calha, rufo, afins em chapa galvanizada nº 24 - corte 0,50 m</t>
  </si>
</sst>
</file>

<file path=xl/styles.xml><?xml version="1.0" encoding="utf-8"?>
<styleSheet xmlns="http://schemas.openxmlformats.org/spreadsheetml/2006/main">
  <numFmts count="14">
    <numFmt numFmtId="164" formatCode="General"/>
    <numFmt numFmtId="165" formatCode="MM/YY"/>
    <numFmt numFmtId="166" formatCode="0"/>
    <numFmt numFmtId="167" formatCode="#,##0.00"/>
    <numFmt numFmtId="168" formatCode="_(&quot;Cr$&quot;* #,##0.00_);_(&quot;Cr$&quot;* \(#,##0.00\);_(&quot;Cr$&quot;* \-??_);_(@_)"/>
    <numFmt numFmtId="169" formatCode="_(* #,##0.00_);_(* \(#,##0.00\);_(* \-??_);_(@_)"/>
    <numFmt numFmtId="170" formatCode="[$R$-416]\ #,##0.00;[RED]\-[$R$-416]\ #,##0.00"/>
    <numFmt numFmtId="171" formatCode="[$R$-416]\ #,##0.00;\-[$R$-416]\ #,##0.00"/>
    <numFmt numFmtId="172" formatCode="#,##0.000"/>
    <numFmt numFmtId="173" formatCode="#,###.00"/>
    <numFmt numFmtId="174" formatCode="[$R$]\ #,##0.00;[RED]\-[$R$]\ #,##0.00"/>
    <numFmt numFmtId="175" formatCode="&quot;R$ &quot;#,##0.00"/>
    <numFmt numFmtId="176" formatCode="0.00"/>
    <numFmt numFmtId="177" formatCode="_-&quot;R$ &quot;* #,##0.00_-;&quot;-R$ &quot;* #,##0.00_-;_-&quot;R$ &quot;* \-??_-;_-@_-"/>
  </numFmts>
  <fonts count="19">
    <font>
      <sz val="10"/>
      <name val="Arial"/>
      <family val="2"/>
    </font>
    <font>
      <b/>
      <sz val="18"/>
      <color indexed="56"/>
      <name val="Cambria"/>
      <family val="2"/>
    </font>
    <font>
      <sz val="10"/>
      <color indexed="56"/>
      <name val="Verdana"/>
      <family val="2"/>
    </font>
    <font>
      <b/>
      <sz val="14"/>
      <color indexed="56"/>
      <name val="Verdana"/>
      <family val="2"/>
    </font>
    <font>
      <b/>
      <sz val="11"/>
      <color indexed="56"/>
      <name val="Verdana"/>
      <family val="2"/>
    </font>
    <font>
      <b/>
      <sz val="9"/>
      <color indexed="56"/>
      <name val="Verdana"/>
      <family val="2"/>
    </font>
    <font>
      <b/>
      <sz val="10"/>
      <color indexed="56"/>
      <name val="Verdana"/>
      <family val="2"/>
    </font>
    <font>
      <b/>
      <sz val="7"/>
      <color indexed="56"/>
      <name val="Verdana"/>
      <family val="2"/>
    </font>
    <font>
      <sz val="11"/>
      <color indexed="56"/>
      <name val="Verdana"/>
      <family val="2"/>
    </font>
    <font>
      <sz val="7"/>
      <name val="Arial"/>
      <family val="2"/>
    </font>
    <font>
      <sz val="10"/>
      <color indexed="8"/>
      <name val="Arial"/>
      <family val="2"/>
    </font>
    <font>
      <sz val="10"/>
      <color indexed="56"/>
      <name val="Arial"/>
      <family val="2"/>
    </font>
    <font>
      <sz val="16"/>
      <name val="Calibri"/>
      <family val="2"/>
    </font>
    <font>
      <b/>
      <sz val="16"/>
      <color indexed="56"/>
      <name val="Calibri"/>
      <family val="2"/>
    </font>
    <font>
      <b/>
      <i/>
      <sz val="11"/>
      <color indexed="56"/>
      <name val="Verdana"/>
      <family val="2"/>
    </font>
    <font>
      <sz val="16"/>
      <color indexed="56"/>
      <name val="Calibri"/>
      <family val="2"/>
    </font>
    <font>
      <sz val="12"/>
      <color indexed="56"/>
      <name val="Verdana"/>
      <family val="2"/>
    </font>
    <font>
      <sz val="12"/>
      <name val="Arial"/>
      <family val="2"/>
    </font>
    <font>
      <b/>
      <sz val="8"/>
      <color indexed="56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28">
    <border>
      <left/>
      <right/>
      <top/>
      <bottom/>
      <diagonal/>
    </border>
    <border>
      <left style="medium">
        <color indexed="56"/>
      </left>
      <right style="medium">
        <color indexed="56"/>
      </right>
      <top style="medium">
        <color indexed="56"/>
      </top>
      <bottom>
        <color indexed="63"/>
      </bottom>
    </border>
    <border>
      <left style="medium">
        <color indexed="56"/>
      </left>
      <right>
        <color indexed="63"/>
      </right>
      <top style="medium">
        <color indexed="56"/>
      </top>
      <bottom style="thin">
        <color indexed="56"/>
      </bottom>
    </border>
    <border>
      <left style="medium">
        <color indexed="56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>
        <color indexed="56"/>
      </left>
      <right style="medium">
        <color indexed="56"/>
      </right>
      <top>
        <color indexed="63"/>
      </top>
      <bottom>
        <color indexed="63"/>
      </bottom>
    </border>
    <border>
      <left style="medium">
        <color indexed="56"/>
      </left>
      <right style="thin">
        <color indexed="56"/>
      </right>
      <top>
        <color indexed="63"/>
      </top>
      <bottom style="thin">
        <color indexed="56"/>
      </bottom>
    </border>
    <border>
      <left style="thin">
        <color indexed="56"/>
      </left>
      <right>
        <color indexed="63"/>
      </right>
      <top>
        <color indexed="63"/>
      </top>
      <bottom>
        <color indexed="63"/>
      </bottom>
    </border>
    <border>
      <left style="medium">
        <color indexed="56"/>
      </left>
      <right style="medium">
        <color indexed="56"/>
      </right>
      <top>
        <color indexed="63"/>
      </top>
      <bottom style="medium">
        <color indexed="56"/>
      </bottom>
    </border>
    <border>
      <left>
        <color indexed="63"/>
      </left>
      <right>
        <color indexed="63"/>
      </right>
      <top>
        <color indexed="63"/>
      </top>
      <bottom style="medium">
        <color indexed="56"/>
      </bottom>
    </border>
    <border>
      <left style="thin">
        <color indexed="56"/>
      </left>
      <right>
        <color indexed="63"/>
      </right>
      <top style="thin">
        <color indexed="56"/>
      </top>
      <bottom style="medium">
        <color indexed="56"/>
      </bottom>
    </border>
    <border>
      <left style="thin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thick">
        <color indexed="56"/>
      </right>
      <top>
        <color indexed="63"/>
      </top>
      <bottom style="medium">
        <color indexed="56"/>
      </bottom>
    </border>
    <border>
      <left style="thick">
        <color indexed="56"/>
      </left>
      <right style="thick">
        <color indexed="56"/>
      </right>
      <top style="thick">
        <color indexed="56"/>
      </top>
      <bottom style="medium">
        <color indexed="56"/>
      </bottom>
    </border>
    <border>
      <left style="medium">
        <color indexed="56"/>
      </left>
      <right style="medium">
        <color indexed="56"/>
      </right>
      <top style="medium">
        <color indexed="56"/>
      </top>
      <bottom style="thin">
        <color indexed="56"/>
      </bottom>
    </border>
    <border>
      <left style="medium">
        <color indexed="56"/>
      </left>
      <right style="medium">
        <color indexed="56"/>
      </right>
      <top>
        <color indexed="63"/>
      </top>
      <bottom style="thin">
        <color indexed="56"/>
      </bottom>
    </border>
    <border>
      <left style="medium">
        <color indexed="56"/>
      </left>
      <right style="medium">
        <color indexed="56"/>
      </right>
      <top style="thin">
        <color indexed="56"/>
      </top>
      <bottom style="thin">
        <color indexed="56"/>
      </bottom>
    </border>
    <border>
      <left style="medium">
        <color indexed="8"/>
      </left>
      <right style="medium">
        <color indexed="56"/>
      </right>
      <top style="thin">
        <color indexed="56"/>
      </top>
      <bottom style="thin">
        <color indexed="56"/>
      </bottom>
    </border>
    <border>
      <left>
        <color indexed="63"/>
      </left>
      <right style="medium">
        <color indexed="56"/>
      </right>
      <top style="thin">
        <color indexed="56"/>
      </top>
      <bottom style="thin">
        <color indexed="56"/>
      </bottom>
    </border>
    <border>
      <left style="medium">
        <color indexed="56"/>
      </left>
      <right style="medium">
        <color indexed="56"/>
      </right>
      <top style="thin">
        <color indexed="56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56"/>
      </left>
      <right>
        <color indexed="63"/>
      </right>
      <top style="thin">
        <color indexed="56"/>
      </top>
      <bottom style="thin">
        <color indexed="56"/>
      </bottom>
    </border>
    <border>
      <left style="medium">
        <color indexed="8"/>
      </left>
      <right style="medium">
        <color indexed="56"/>
      </right>
      <top style="thin">
        <color indexed="56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56"/>
      </right>
      <top style="thin">
        <color indexed="56"/>
      </top>
      <bottom>
        <color indexed="63"/>
      </bottom>
    </border>
    <border>
      <left>
        <color indexed="63"/>
      </left>
      <right>
        <color indexed="63"/>
      </right>
      <top style="medium">
        <color indexed="56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 style="thick">
        <color indexed="56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8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</cellStyleXfs>
  <cellXfs count="184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1" xfId="0" applyFont="1" applyFill="1" applyBorder="1" applyAlignment="1">
      <alignment horizontal="center" vertical="center" shrinkToFit="1"/>
    </xf>
    <xf numFmtId="164" fontId="3" fillId="0" borderId="2" xfId="0" applyFont="1" applyBorder="1" applyAlignment="1">
      <alignment horizontal="center" vertical="center" wrapText="1"/>
    </xf>
    <xf numFmtId="164" fontId="2" fillId="0" borderId="3" xfId="0" applyFont="1" applyBorder="1" applyAlignment="1">
      <alignment horizontal="center"/>
    </xf>
    <xf numFmtId="164" fontId="4" fillId="0" borderId="4" xfId="0" applyFont="1" applyFill="1" applyBorder="1" applyAlignment="1">
      <alignment horizontal="center" vertical="center" wrapText="1"/>
    </xf>
    <xf numFmtId="164" fontId="5" fillId="0" borderId="5" xfId="0" applyFont="1" applyFill="1" applyBorder="1" applyAlignment="1">
      <alignment horizontal="center" vertical="center"/>
    </xf>
    <xf numFmtId="164" fontId="2" fillId="0" borderId="6" xfId="0" applyFont="1" applyFill="1" applyBorder="1" applyAlignment="1">
      <alignment horizontal="center" vertical="center" wrapText="1"/>
    </xf>
    <xf numFmtId="164" fontId="2" fillId="0" borderId="0" xfId="0" applyFont="1" applyBorder="1" applyAlignment="1">
      <alignment/>
    </xf>
    <xf numFmtId="164" fontId="6" fillId="0" borderId="7" xfId="0" applyFont="1" applyFill="1" applyBorder="1" applyAlignment="1">
      <alignment horizontal="center" vertical="center" shrinkToFit="1"/>
    </xf>
    <xf numFmtId="164" fontId="7" fillId="0" borderId="8" xfId="0" applyFont="1" applyFill="1" applyBorder="1" applyAlignment="1">
      <alignment horizontal="right" vertical="center" wrapText="1"/>
    </xf>
    <xf numFmtId="164" fontId="2" fillId="0" borderId="9" xfId="0" applyFont="1" applyFill="1" applyBorder="1" applyAlignment="1">
      <alignment horizontal="left" vertical="center" wrapText="1"/>
    </xf>
    <xf numFmtId="164" fontId="8" fillId="0" borderId="10" xfId="0" applyFont="1" applyBorder="1" applyAlignment="1">
      <alignment horizontal="center" vertical="center"/>
    </xf>
    <xf numFmtId="165" fontId="8" fillId="0" borderId="11" xfId="0" applyNumberFormat="1" applyFont="1" applyBorder="1" applyAlignment="1">
      <alignment horizontal="center" vertical="center"/>
    </xf>
    <xf numFmtId="165" fontId="8" fillId="0" borderId="8" xfId="0" applyNumberFormat="1" applyFont="1" applyBorder="1" applyAlignment="1">
      <alignment horizontal="center" vertical="center"/>
    </xf>
    <xf numFmtId="164" fontId="8" fillId="0" borderId="0" xfId="0" applyFont="1" applyAlignment="1">
      <alignment horizontal="center" vertical="center"/>
    </xf>
    <xf numFmtId="164" fontId="4" fillId="0" borderId="12" xfId="0" applyFont="1" applyBorder="1" applyAlignment="1">
      <alignment horizontal="center" vertical="center"/>
    </xf>
    <xf numFmtId="164" fontId="4" fillId="2" borderId="13" xfId="0" applyFont="1" applyFill="1" applyBorder="1" applyAlignment="1">
      <alignment horizontal="center" vertical="center"/>
    </xf>
    <xf numFmtId="164" fontId="2" fillId="0" borderId="0" xfId="0" applyFont="1" applyAlignment="1">
      <alignment horizontal="center" vertical="center"/>
    </xf>
    <xf numFmtId="164" fontId="5" fillId="0" borderId="3" xfId="0" applyFont="1" applyFill="1" applyBorder="1" applyAlignment="1">
      <alignment horizontal="center" vertical="center"/>
    </xf>
    <xf numFmtId="165" fontId="5" fillId="0" borderId="3" xfId="0" applyNumberFormat="1" applyFont="1" applyFill="1" applyBorder="1" applyAlignment="1">
      <alignment horizontal="center" vertical="center"/>
    </xf>
    <xf numFmtId="164" fontId="5" fillId="0" borderId="3" xfId="0" applyFont="1" applyFill="1" applyBorder="1" applyAlignment="1">
      <alignment horizontal="center" vertical="center" wrapText="1"/>
    </xf>
    <xf numFmtId="164" fontId="4" fillId="0" borderId="0" xfId="0" applyFont="1" applyFill="1" applyBorder="1" applyAlignment="1">
      <alignment horizontal="center" vertical="center"/>
    </xf>
    <xf numFmtId="166" fontId="5" fillId="0" borderId="3" xfId="0" applyNumberFormat="1" applyFont="1" applyFill="1" applyBorder="1" applyAlignment="1">
      <alignment horizontal="center" vertical="center"/>
    </xf>
    <xf numFmtId="167" fontId="5" fillId="0" borderId="3" xfId="0" applyNumberFormat="1" applyFont="1" applyFill="1" applyBorder="1" applyAlignment="1">
      <alignment horizontal="center" vertical="center" wrapText="1"/>
    </xf>
    <xf numFmtId="168" fontId="4" fillId="0" borderId="0" xfId="0" applyNumberFormat="1" applyFont="1" applyFill="1" applyBorder="1" applyAlignment="1">
      <alignment horizontal="center" vertical="center"/>
    </xf>
    <xf numFmtId="164" fontId="6" fillId="3" borderId="14" xfId="0" applyNumberFormat="1" applyFont="1" applyFill="1" applyBorder="1" applyAlignment="1">
      <alignment horizontal="center" vertical="center"/>
    </xf>
    <xf numFmtId="164" fontId="6" fillId="3" borderId="15" xfId="0" applyNumberFormat="1" applyFont="1" applyFill="1" applyBorder="1" applyAlignment="1">
      <alignment horizontal="center" vertical="center"/>
    </xf>
    <xf numFmtId="169" fontId="6" fillId="3" borderId="15" xfId="0" applyNumberFormat="1" applyFont="1" applyFill="1" applyBorder="1" applyAlignment="1">
      <alignment horizontal="center" wrapText="1"/>
    </xf>
    <xf numFmtId="169" fontId="8" fillId="3" borderId="15" xfId="0" applyNumberFormat="1" applyFont="1" applyFill="1" applyBorder="1" applyAlignment="1">
      <alignment wrapText="1"/>
    </xf>
    <xf numFmtId="164" fontId="4" fillId="3" borderId="15" xfId="0" applyNumberFormat="1" applyFont="1" applyFill="1" applyBorder="1" applyAlignment="1">
      <alignment/>
    </xf>
    <xf numFmtId="167" fontId="8" fillId="3" borderId="15" xfId="0" applyNumberFormat="1" applyFont="1" applyFill="1" applyBorder="1" applyAlignment="1">
      <alignment/>
    </xf>
    <xf numFmtId="167" fontId="8" fillId="3" borderId="15" xfId="17" applyNumberFormat="1" applyFont="1" applyFill="1" applyBorder="1" applyAlignment="1" applyProtection="1">
      <alignment horizontal="center" vertical="center"/>
      <protection/>
    </xf>
    <xf numFmtId="167" fontId="4" fillId="3" borderId="15" xfId="0" applyNumberFormat="1" applyFont="1" applyFill="1" applyBorder="1" applyAlignment="1">
      <alignment/>
    </xf>
    <xf numFmtId="164" fontId="5" fillId="0" borderId="0" xfId="0" applyNumberFormat="1" applyFont="1" applyFill="1" applyBorder="1" applyAlignment="1">
      <alignment/>
    </xf>
    <xf numFmtId="164" fontId="6" fillId="0" borderId="16" xfId="0" applyNumberFormat="1" applyFont="1" applyFill="1" applyBorder="1" applyAlignment="1">
      <alignment horizontal="center" vertical="center"/>
    </xf>
    <xf numFmtId="164" fontId="8" fillId="0" borderId="17" xfId="0" applyNumberFormat="1" applyFont="1" applyFill="1" applyBorder="1" applyAlignment="1">
      <alignment horizontal="center" vertical="center"/>
    </xf>
    <xf numFmtId="169" fontId="2" fillId="0" borderId="16" xfId="0" applyNumberFormat="1" applyFont="1" applyFill="1" applyBorder="1" applyAlignment="1">
      <alignment wrapText="1"/>
    </xf>
    <xf numFmtId="169" fontId="2" fillId="0" borderId="16" xfId="0" applyNumberFormat="1" applyFont="1" applyFill="1" applyBorder="1" applyAlignment="1">
      <alignment horizontal="center" vertical="center" wrapText="1"/>
    </xf>
    <xf numFmtId="167" fontId="2" fillId="0" borderId="16" xfId="0" applyNumberFormat="1" applyFont="1" applyFill="1" applyBorder="1" applyAlignment="1">
      <alignment horizontal="center" vertical="center"/>
    </xf>
    <xf numFmtId="170" fontId="2" fillId="0" borderId="15" xfId="17" applyNumberFormat="1" applyFont="1" applyFill="1" applyBorder="1" applyAlignment="1" applyProtection="1">
      <alignment horizontal="center" vertical="center"/>
      <protection/>
    </xf>
    <xf numFmtId="170" fontId="2" fillId="0" borderId="16" xfId="0" applyNumberFormat="1" applyFont="1" applyFill="1" applyBorder="1" applyAlignment="1">
      <alignment horizontal="center" vertical="center" wrapText="1"/>
    </xf>
    <xf numFmtId="170" fontId="2" fillId="0" borderId="16" xfId="0" applyNumberFormat="1" applyFont="1" applyFill="1" applyBorder="1" applyAlignment="1">
      <alignment horizontal="center" vertical="center"/>
    </xf>
    <xf numFmtId="167" fontId="8" fillId="0" borderId="16" xfId="0" applyNumberFormat="1" applyFont="1" applyFill="1" applyBorder="1" applyAlignment="1">
      <alignment/>
    </xf>
    <xf numFmtId="164" fontId="5" fillId="0" borderId="0" xfId="0" applyNumberFormat="1" applyFont="1" applyFill="1" applyBorder="1" applyAlignment="1">
      <alignment horizontal="center" vertical="center"/>
    </xf>
    <xf numFmtId="164" fontId="6" fillId="0" borderId="0" xfId="0" applyFont="1" applyAlignment="1">
      <alignment/>
    </xf>
    <xf numFmtId="166" fontId="5" fillId="0" borderId="0" xfId="0" applyNumberFormat="1" applyFont="1" applyFill="1" applyBorder="1" applyAlignment="1">
      <alignment horizontal="center" vertical="center"/>
    </xf>
    <xf numFmtId="164" fontId="9" fillId="0" borderId="0" xfId="0" applyFont="1" applyAlignment="1">
      <alignment/>
    </xf>
    <xf numFmtId="164" fontId="8" fillId="0" borderId="18" xfId="0" applyNumberFormat="1" applyFont="1" applyFill="1" applyBorder="1" applyAlignment="1">
      <alignment horizontal="center" vertical="center"/>
    </xf>
    <xf numFmtId="169" fontId="2" fillId="0" borderId="16" xfId="0" applyNumberFormat="1" applyFont="1" applyFill="1" applyBorder="1" applyAlignment="1">
      <alignment horizontal="left" wrapText="1"/>
    </xf>
    <xf numFmtId="169" fontId="2" fillId="0" borderId="16" xfId="0" applyNumberFormat="1" applyFont="1" applyFill="1" applyBorder="1" applyAlignment="1">
      <alignment vertical="center" wrapText="1"/>
    </xf>
    <xf numFmtId="171" fontId="2" fillId="0" borderId="16" xfId="0" applyNumberFormat="1" applyFont="1" applyFill="1" applyBorder="1" applyAlignment="1">
      <alignment horizontal="center" vertical="center"/>
    </xf>
    <xf numFmtId="169" fontId="6" fillId="0" borderId="16" xfId="0" applyNumberFormat="1" applyFont="1" applyFill="1" applyBorder="1" applyAlignment="1">
      <alignment horizontal="center" wrapText="1"/>
    </xf>
    <xf numFmtId="170" fontId="6" fillId="0" borderId="15" xfId="17" applyNumberFormat="1" applyFont="1" applyFill="1" applyBorder="1" applyAlignment="1" applyProtection="1">
      <alignment horizontal="center" vertical="center"/>
      <protection/>
    </xf>
    <xf numFmtId="170" fontId="5" fillId="0" borderId="0" xfId="0" applyNumberFormat="1" applyFont="1" applyFill="1" applyBorder="1" applyAlignment="1">
      <alignment/>
    </xf>
    <xf numFmtId="170" fontId="6" fillId="0" borderId="0" xfId="0" applyNumberFormat="1" applyFont="1" applyAlignment="1">
      <alignment/>
    </xf>
    <xf numFmtId="170" fontId="4" fillId="0" borderId="7" xfId="0" applyNumberFormat="1" applyFont="1" applyFill="1" applyBorder="1" applyAlignment="1" applyProtection="1">
      <alignment/>
      <protection hidden="1" locked="0"/>
    </xf>
    <xf numFmtId="164" fontId="6" fillId="3" borderId="16" xfId="0" applyNumberFormat="1" applyFont="1" applyFill="1" applyBorder="1" applyAlignment="1">
      <alignment horizontal="center" vertical="center"/>
    </xf>
    <xf numFmtId="169" fontId="6" fillId="3" borderId="16" xfId="0" applyNumberFormat="1" applyFont="1" applyFill="1" applyBorder="1" applyAlignment="1">
      <alignment horizontal="center" wrapText="1"/>
    </xf>
    <xf numFmtId="169" fontId="2" fillId="3" borderId="16" xfId="0" applyNumberFormat="1" applyFont="1" applyFill="1" applyBorder="1" applyAlignment="1">
      <alignment horizontal="center" vertical="center" wrapText="1"/>
    </xf>
    <xf numFmtId="164" fontId="2" fillId="3" borderId="16" xfId="0" applyNumberFormat="1" applyFont="1" applyFill="1" applyBorder="1" applyAlignment="1">
      <alignment horizontal="center" vertical="center"/>
    </xf>
    <xf numFmtId="170" fontId="2" fillId="3" borderId="16" xfId="0" applyNumberFormat="1" applyFont="1" applyFill="1" applyBorder="1" applyAlignment="1">
      <alignment horizontal="center" vertical="center"/>
    </xf>
    <xf numFmtId="170" fontId="2" fillId="3" borderId="15" xfId="17" applyNumberFormat="1" applyFont="1" applyFill="1" applyBorder="1" applyAlignment="1" applyProtection="1">
      <alignment horizontal="center" vertical="center"/>
      <protection/>
    </xf>
    <xf numFmtId="167" fontId="8" fillId="3" borderId="16" xfId="0" applyNumberFormat="1" applyFont="1" applyFill="1" applyBorder="1" applyAlignment="1">
      <alignment/>
    </xf>
    <xf numFmtId="172" fontId="2" fillId="0" borderId="16" xfId="0" applyNumberFormat="1" applyFont="1" applyFill="1" applyBorder="1" applyAlignment="1">
      <alignment horizontal="center" vertical="center"/>
    </xf>
    <xf numFmtId="167" fontId="8" fillId="2" borderId="16" xfId="0" applyNumberFormat="1" applyFont="1" applyFill="1" applyBorder="1" applyAlignment="1">
      <alignment/>
    </xf>
    <xf numFmtId="173" fontId="2" fillId="0" borderId="16" xfId="0" applyNumberFormat="1" applyFont="1" applyFill="1" applyBorder="1" applyAlignment="1">
      <alignment horizontal="center" vertical="center"/>
    </xf>
    <xf numFmtId="164" fontId="2" fillId="0" borderId="16" xfId="0" applyNumberFormat="1" applyFont="1" applyFill="1" applyBorder="1" applyAlignment="1">
      <alignment horizontal="center" vertical="center"/>
    </xf>
    <xf numFmtId="169" fontId="5" fillId="3" borderId="16" xfId="0" applyNumberFormat="1" applyFont="1" applyFill="1" applyBorder="1" applyAlignment="1">
      <alignment horizontal="center" vertical="center" wrapText="1"/>
    </xf>
    <xf numFmtId="164" fontId="6" fillId="4" borderId="0" xfId="0" applyFont="1" applyFill="1" applyAlignment="1">
      <alignment wrapText="1"/>
    </xf>
    <xf numFmtId="169" fontId="6" fillId="0" borderId="16" xfId="0" applyNumberFormat="1" applyFont="1" applyFill="1" applyBorder="1" applyAlignment="1">
      <alignment horizontal="center" vertical="center" wrapText="1"/>
    </xf>
    <xf numFmtId="170" fontId="6" fillId="0" borderId="16" xfId="0" applyNumberFormat="1" applyFont="1" applyFill="1" applyBorder="1" applyAlignment="1">
      <alignment horizontal="center" vertical="center"/>
    </xf>
    <xf numFmtId="169" fontId="2" fillId="0" borderId="16" xfId="0" applyNumberFormat="1" applyFont="1" applyFill="1" applyBorder="1" applyAlignment="1">
      <alignment horizontal="left" vertical="center" wrapText="1"/>
    </xf>
    <xf numFmtId="169" fontId="2" fillId="0" borderId="16" xfId="0" applyNumberFormat="1" applyFont="1" applyFill="1" applyBorder="1" applyAlignment="1">
      <alignment horizontal="left" vertical="top" wrapText="1"/>
    </xf>
    <xf numFmtId="169" fontId="6" fillId="3" borderId="19" xfId="0" applyNumberFormat="1" applyFont="1" applyFill="1" applyBorder="1" applyAlignment="1">
      <alignment horizontal="center" wrapText="1"/>
    </xf>
    <xf numFmtId="174" fontId="10" fillId="2" borderId="20" xfId="17" applyNumberFormat="1" applyFont="1" applyFill="1" applyBorder="1" applyAlignment="1" applyProtection="1">
      <alignment horizontal="center" vertical="center"/>
      <protection/>
    </xf>
    <xf numFmtId="164" fontId="5" fillId="2" borderId="0" xfId="0" applyNumberFormat="1" applyFont="1" applyFill="1" applyBorder="1" applyAlignment="1">
      <alignment/>
    </xf>
    <xf numFmtId="164" fontId="6" fillId="0" borderId="21" xfId="0" applyNumberFormat="1" applyFont="1" applyFill="1" applyBorder="1" applyAlignment="1">
      <alignment horizontal="center" vertical="center" wrapText="1"/>
    </xf>
    <xf numFmtId="164" fontId="2" fillId="0" borderId="17" xfId="0" applyNumberFormat="1" applyFont="1" applyFill="1" applyBorder="1" applyAlignment="1">
      <alignment horizontal="center" vertical="center" wrapText="1"/>
    </xf>
    <xf numFmtId="169" fontId="11" fillId="0" borderId="16" xfId="0" applyNumberFormat="1" applyFont="1" applyFill="1" applyBorder="1" applyAlignment="1">
      <alignment vertical="center" wrapText="1"/>
    </xf>
    <xf numFmtId="169" fontId="2" fillId="0" borderId="16" xfId="0" applyNumberFormat="1" applyFont="1" applyFill="1" applyBorder="1" applyAlignment="1">
      <alignment horizontal="center" vertical="center" wrapText="1"/>
    </xf>
    <xf numFmtId="167" fontId="2" fillId="0" borderId="16" xfId="0" applyNumberFormat="1" applyFont="1" applyFill="1" applyBorder="1" applyAlignment="1">
      <alignment horizontal="center" vertical="center" wrapText="1"/>
    </xf>
    <xf numFmtId="170" fontId="2" fillId="0" borderId="15" xfId="17" applyNumberFormat="1" applyFont="1" applyFill="1" applyBorder="1" applyAlignment="1" applyProtection="1">
      <alignment horizontal="center" vertical="center" wrapText="1"/>
      <protection/>
    </xf>
    <xf numFmtId="167" fontId="8" fillId="0" borderId="16" xfId="0" applyNumberFormat="1" applyFont="1" applyFill="1" applyBorder="1" applyAlignment="1">
      <alignment wrapText="1"/>
    </xf>
    <xf numFmtId="164" fontId="5" fillId="0" borderId="0" xfId="0" applyNumberFormat="1" applyFont="1" applyFill="1" applyBorder="1" applyAlignment="1">
      <alignment horizontal="center" vertical="center" wrapText="1"/>
    </xf>
    <xf numFmtId="164" fontId="6" fillId="0" borderId="0" xfId="0" applyFont="1" applyAlignment="1">
      <alignment wrapText="1"/>
    </xf>
    <xf numFmtId="164" fontId="2" fillId="0" borderId="0" xfId="0" applyFont="1" applyAlignment="1">
      <alignment wrapText="1"/>
    </xf>
    <xf numFmtId="169" fontId="2" fillId="0" borderId="16" xfId="0" applyNumberFormat="1" applyFont="1" applyFill="1" applyBorder="1" applyAlignment="1">
      <alignment horizontal="left" vertical="top" wrapText="1"/>
    </xf>
    <xf numFmtId="169" fontId="2" fillId="0" borderId="16" xfId="0" applyNumberFormat="1" applyFont="1" applyFill="1" applyBorder="1" applyAlignment="1">
      <alignment horizontal="left" vertical="center" wrapText="1"/>
    </xf>
    <xf numFmtId="164" fontId="2" fillId="0" borderId="17" xfId="0" applyNumberFormat="1" applyFont="1" applyFill="1" applyBorder="1" applyAlignment="1">
      <alignment horizontal="center" vertical="center"/>
    </xf>
    <xf numFmtId="169" fontId="2" fillId="0" borderId="16" xfId="0" applyNumberFormat="1" applyFont="1" applyFill="1" applyBorder="1" applyAlignment="1">
      <alignment wrapText="1"/>
    </xf>
    <xf numFmtId="167" fontId="2" fillId="0" borderId="16" xfId="0" applyNumberFormat="1" applyFont="1" applyFill="1" applyBorder="1" applyAlignment="1">
      <alignment horizontal="center" vertical="center"/>
    </xf>
    <xf numFmtId="170" fontId="2" fillId="0" borderId="15" xfId="17" applyNumberFormat="1" applyFont="1" applyFill="1" applyBorder="1" applyAlignment="1" applyProtection="1">
      <alignment horizontal="center" vertical="center"/>
      <protection/>
    </xf>
    <xf numFmtId="175" fontId="6" fillId="3" borderId="16" xfId="0" applyNumberFormat="1" applyFont="1" applyFill="1" applyBorder="1" applyAlignment="1">
      <alignment horizontal="center" vertical="center"/>
    </xf>
    <xf numFmtId="164" fontId="4" fillId="3" borderId="16" xfId="0" applyNumberFormat="1" applyFont="1" applyFill="1" applyBorder="1" applyAlignment="1">
      <alignment horizontal="center" vertical="center"/>
    </xf>
    <xf numFmtId="164" fontId="6" fillId="0" borderId="19" xfId="0" applyNumberFormat="1" applyFont="1" applyFill="1" applyBorder="1" applyAlignment="1">
      <alignment horizontal="center" vertical="center"/>
    </xf>
    <xf numFmtId="167" fontId="2" fillId="0" borderId="19" xfId="0" applyNumberFormat="1" applyFont="1" applyFill="1" applyBorder="1" applyAlignment="1">
      <alignment horizontal="center" vertical="center"/>
    </xf>
    <xf numFmtId="175" fontId="2" fillId="0" borderId="19" xfId="0" applyNumberFormat="1" applyFont="1" applyFill="1" applyBorder="1" applyAlignment="1">
      <alignment horizontal="center" vertical="center" wrapText="1"/>
    </xf>
    <xf numFmtId="170" fontId="2" fillId="0" borderId="15" xfId="17" applyNumberFormat="1" applyFont="1" applyFill="1" applyBorder="1" applyAlignment="1" applyProtection="1">
      <alignment horizontal="center" vertical="center" wrapText="1"/>
      <protection/>
    </xf>
    <xf numFmtId="167" fontId="4" fillId="0" borderId="16" xfId="0" applyNumberFormat="1" applyFont="1" applyFill="1" applyBorder="1" applyAlignment="1" applyProtection="1">
      <alignment/>
      <protection hidden="1" locked="0"/>
    </xf>
    <xf numFmtId="169" fontId="2" fillId="0" borderId="19" xfId="0" applyNumberFormat="1" applyFont="1" applyFill="1" applyBorder="1" applyAlignment="1">
      <alignment vertical="center" wrapText="1"/>
    </xf>
    <xf numFmtId="169" fontId="2" fillId="0" borderId="19" xfId="0" applyNumberFormat="1" applyFont="1" applyFill="1" applyBorder="1" applyAlignment="1">
      <alignment horizontal="left" vertical="center" wrapText="1"/>
    </xf>
    <xf numFmtId="175" fontId="2" fillId="0" borderId="16" xfId="0" applyNumberFormat="1" applyFont="1" applyFill="1" applyBorder="1" applyAlignment="1">
      <alignment horizontal="center" vertical="center" wrapText="1"/>
    </xf>
    <xf numFmtId="169" fontId="6" fillId="0" borderId="19" xfId="0" applyNumberFormat="1" applyFont="1" applyFill="1" applyBorder="1" applyAlignment="1">
      <alignment horizontal="center" wrapText="1"/>
    </xf>
    <xf numFmtId="169" fontId="6" fillId="0" borderId="19" xfId="0" applyNumberFormat="1" applyFont="1" applyFill="1" applyBorder="1" applyAlignment="1">
      <alignment horizontal="center" vertical="center" wrapText="1"/>
    </xf>
    <xf numFmtId="175" fontId="6" fillId="0" borderId="19" xfId="0" applyNumberFormat="1" applyFont="1" applyFill="1" applyBorder="1" applyAlignment="1">
      <alignment horizontal="center" vertical="center"/>
    </xf>
    <xf numFmtId="175" fontId="6" fillId="0" borderId="15" xfId="17" applyNumberFormat="1" applyFont="1" applyFill="1" applyBorder="1" applyAlignment="1" applyProtection="1">
      <alignment horizontal="center" vertical="center"/>
      <protection/>
    </xf>
    <xf numFmtId="164" fontId="8" fillId="0" borderId="17" xfId="0" applyNumberFormat="1" applyFont="1" applyFill="1" applyBorder="1" applyAlignment="1">
      <alignment horizontal="left" vertical="center" wrapText="1"/>
    </xf>
    <xf numFmtId="167" fontId="2" fillId="0" borderId="16" xfId="0" applyNumberFormat="1" applyFont="1" applyFill="1" applyBorder="1" applyAlignment="1">
      <alignment horizontal="center" vertical="center" wrapText="1"/>
    </xf>
    <xf numFmtId="164" fontId="8" fillId="2" borderId="17" xfId="0" applyNumberFormat="1" applyFont="1" applyFill="1" applyBorder="1" applyAlignment="1">
      <alignment horizontal="center" vertical="center"/>
    </xf>
    <xf numFmtId="169" fontId="2" fillId="2" borderId="16" xfId="0" applyNumberFormat="1" applyFont="1" applyFill="1" applyBorder="1" applyAlignment="1">
      <alignment wrapText="1"/>
    </xf>
    <xf numFmtId="169" fontId="2" fillId="2" borderId="16" xfId="0" applyNumberFormat="1" applyFont="1" applyFill="1" applyBorder="1" applyAlignment="1">
      <alignment horizontal="center" vertical="center" wrapText="1"/>
    </xf>
    <xf numFmtId="167" fontId="2" fillId="2" borderId="16" xfId="0" applyNumberFormat="1" applyFont="1" applyFill="1" applyBorder="1" applyAlignment="1">
      <alignment horizontal="center" vertical="center"/>
    </xf>
    <xf numFmtId="170" fontId="2" fillId="2" borderId="15" xfId="17" applyNumberFormat="1" applyFont="1" applyFill="1" applyBorder="1" applyAlignment="1" applyProtection="1">
      <alignment horizontal="center" vertical="center"/>
      <protection/>
    </xf>
    <xf numFmtId="170" fontId="2" fillId="2" borderId="15" xfId="17" applyNumberFormat="1" applyFont="1" applyFill="1" applyBorder="1" applyAlignment="1" applyProtection="1">
      <alignment horizontal="center" vertical="center" wrapText="1"/>
      <protection/>
    </xf>
    <xf numFmtId="167" fontId="4" fillId="2" borderId="16" xfId="0" applyNumberFormat="1" applyFont="1" applyFill="1" applyBorder="1" applyAlignment="1" applyProtection="1">
      <alignment/>
      <protection hidden="1" locked="0"/>
    </xf>
    <xf numFmtId="164" fontId="6" fillId="2" borderId="0" xfId="0" applyFont="1" applyFill="1" applyAlignment="1">
      <alignment/>
    </xf>
    <xf numFmtId="164" fontId="2" fillId="2" borderId="0" xfId="0" applyFont="1" applyFill="1" applyAlignment="1">
      <alignment/>
    </xf>
    <xf numFmtId="164" fontId="8" fillId="2" borderId="22" xfId="0" applyNumberFormat="1" applyFont="1" applyFill="1" applyBorder="1" applyAlignment="1">
      <alignment horizontal="center" vertical="center"/>
    </xf>
    <xf numFmtId="169" fontId="2" fillId="2" borderId="19" xfId="0" applyNumberFormat="1" applyFont="1" applyFill="1" applyBorder="1" applyAlignment="1">
      <alignment wrapText="1"/>
    </xf>
    <xf numFmtId="169" fontId="2" fillId="2" borderId="19" xfId="0" applyNumberFormat="1" applyFont="1" applyFill="1" applyBorder="1" applyAlignment="1">
      <alignment horizontal="center" vertical="center" wrapText="1"/>
    </xf>
    <xf numFmtId="167" fontId="2" fillId="2" borderId="19" xfId="0" applyNumberFormat="1" applyFont="1" applyFill="1" applyBorder="1" applyAlignment="1">
      <alignment horizontal="center" vertical="center"/>
    </xf>
    <xf numFmtId="169" fontId="2" fillId="0" borderId="19" xfId="0" applyNumberFormat="1" applyFont="1" applyFill="1" applyBorder="1" applyAlignment="1">
      <alignment wrapText="1"/>
    </xf>
    <xf numFmtId="167" fontId="2" fillId="0" borderId="23" xfId="0" applyNumberFormat="1" applyFont="1" applyFill="1" applyBorder="1" applyAlignment="1">
      <alignment horizontal="center" vertical="center"/>
    </xf>
    <xf numFmtId="164" fontId="8" fillId="0" borderId="17" xfId="0" applyNumberFormat="1" applyFont="1" applyFill="1" applyBorder="1" applyAlignment="1">
      <alignment horizontal="center" vertical="center" wrapText="1"/>
    </xf>
    <xf numFmtId="164" fontId="8" fillId="2" borderId="24" xfId="0" applyNumberFormat="1" applyFont="1" applyFill="1" applyBorder="1" applyAlignment="1">
      <alignment horizontal="center" vertical="center"/>
    </xf>
    <xf numFmtId="164" fontId="6" fillId="2" borderId="16" xfId="0" applyNumberFormat="1" applyFont="1" applyFill="1" applyBorder="1" applyAlignment="1">
      <alignment horizontal="center" vertical="center"/>
    </xf>
    <xf numFmtId="164" fontId="6" fillId="3" borderId="16" xfId="0" applyNumberFormat="1" applyFont="1" applyFill="1" applyBorder="1" applyAlignment="1">
      <alignment horizontal="center" vertical="center" wrapText="1"/>
    </xf>
    <xf numFmtId="164" fontId="12" fillId="0" borderId="0" xfId="0" applyFont="1" applyAlignment="1">
      <alignment wrapText="1"/>
    </xf>
    <xf numFmtId="164" fontId="13" fillId="0" borderId="0" xfId="0" applyNumberFormat="1" applyFont="1" applyFill="1" applyBorder="1" applyAlignment="1">
      <alignment/>
    </xf>
    <xf numFmtId="169" fontId="5" fillId="0" borderId="19" xfId="0" applyNumberFormat="1" applyFont="1" applyFill="1" applyBorder="1" applyAlignment="1">
      <alignment horizontal="center" wrapText="1"/>
    </xf>
    <xf numFmtId="164" fontId="5" fillId="3" borderId="16" xfId="0" applyNumberFormat="1" applyFont="1" applyFill="1" applyBorder="1" applyAlignment="1">
      <alignment horizontal="center" vertical="center" wrapText="1"/>
    </xf>
    <xf numFmtId="167" fontId="8" fillId="3" borderId="19" xfId="0" applyNumberFormat="1" applyFont="1" applyFill="1" applyBorder="1" applyAlignment="1">
      <alignment/>
    </xf>
    <xf numFmtId="170" fontId="2" fillId="0" borderId="16" xfId="0" applyNumberFormat="1" applyFont="1" applyFill="1" applyBorder="1" applyAlignment="1">
      <alignment horizontal="center" vertical="center"/>
    </xf>
    <xf numFmtId="167" fontId="8" fillId="0" borderId="19" xfId="0" applyNumberFormat="1" applyFont="1" applyFill="1" applyBorder="1" applyAlignment="1">
      <alignment/>
    </xf>
    <xf numFmtId="164" fontId="2" fillId="2" borderId="18" xfId="0" applyNumberFormat="1" applyFont="1" applyFill="1" applyBorder="1" applyAlignment="1">
      <alignment horizontal="center" vertical="center"/>
    </xf>
    <xf numFmtId="164" fontId="2" fillId="2" borderId="16" xfId="0" applyNumberFormat="1" applyFont="1" applyFill="1" applyBorder="1" applyAlignment="1">
      <alignment horizontal="left" vertical="center" wrapText="1"/>
    </xf>
    <xf numFmtId="167" fontId="8" fillId="2" borderId="19" xfId="0" applyNumberFormat="1" applyFont="1" applyFill="1" applyBorder="1" applyAlignment="1">
      <alignment/>
    </xf>
    <xf numFmtId="167" fontId="2" fillId="2" borderId="16" xfId="0" applyNumberFormat="1" applyFont="1" applyFill="1" applyBorder="1" applyAlignment="1">
      <alignment horizontal="center" vertical="center"/>
    </xf>
    <xf numFmtId="172" fontId="2" fillId="0" borderId="16" xfId="0" applyNumberFormat="1" applyFont="1" applyFill="1" applyBorder="1" applyAlignment="1">
      <alignment horizontal="center" vertical="center" wrapText="1"/>
    </xf>
    <xf numFmtId="170" fontId="2" fillId="2" borderId="16" xfId="0" applyNumberFormat="1" applyFont="1" applyFill="1" applyBorder="1" applyAlignment="1">
      <alignment horizontal="center" vertical="center"/>
    </xf>
    <xf numFmtId="167" fontId="6" fillId="0" borderId="19" xfId="0" applyNumberFormat="1" applyFont="1" applyFill="1" applyBorder="1" applyAlignment="1">
      <alignment horizontal="center" vertical="center"/>
    </xf>
    <xf numFmtId="164" fontId="6" fillId="4" borderId="16" xfId="0" applyNumberFormat="1" applyFont="1" applyFill="1" applyBorder="1" applyAlignment="1">
      <alignment horizontal="center" vertical="center"/>
    </xf>
    <xf numFmtId="176" fontId="8" fillId="0" borderId="0" xfId="0" applyNumberFormat="1" applyFont="1" applyAlignment="1">
      <alignment/>
    </xf>
    <xf numFmtId="164" fontId="6" fillId="2" borderId="19" xfId="0" applyNumberFormat="1" applyFont="1" applyFill="1" applyBorder="1" applyAlignment="1">
      <alignment horizontal="center" vertical="center"/>
    </xf>
    <xf numFmtId="167" fontId="4" fillId="0" borderId="16" xfId="0" applyNumberFormat="1" applyFont="1" applyFill="1" applyBorder="1" applyAlignment="1" applyProtection="1">
      <alignment wrapText="1"/>
      <protection hidden="1" locked="0"/>
    </xf>
    <xf numFmtId="170" fontId="2" fillId="2" borderId="16" xfId="17" applyNumberFormat="1" applyFont="1" applyFill="1" applyBorder="1" applyAlignment="1" applyProtection="1">
      <alignment horizontal="center" vertical="center"/>
      <protection/>
    </xf>
    <xf numFmtId="169" fontId="2" fillId="2" borderId="19" xfId="0" applyNumberFormat="1" applyFont="1" applyFill="1" applyBorder="1" applyAlignment="1">
      <alignment horizontal="left" wrapText="1"/>
    </xf>
    <xf numFmtId="164" fontId="8" fillId="2" borderId="23" xfId="0" applyNumberFormat="1" applyFont="1" applyFill="1" applyBorder="1" applyAlignment="1">
      <alignment horizontal="center" vertical="center"/>
    </xf>
    <xf numFmtId="167" fontId="2" fillId="2" borderId="23" xfId="0" applyNumberFormat="1" applyFont="1" applyFill="1" applyBorder="1" applyAlignment="1">
      <alignment horizontal="center" vertical="center"/>
    </xf>
    <xf numFmtId="164" fontId="2" fillId="2" borderId="17" xfId="0" applyNumberFormat="1" applyFont="1" applyFill="1" applyBorder="1" applyAlignment="1">
      <alignment horizontal="left" vertical="center" wrapText="1"/>
    </xf>
    <xf numFmtId="164" fontId="8" fillId="2" borderId="17" xfId="0" applyNumberFormat="1" applyFont="1" applyFill="1" applyBorder="1" applyAlignment="1">
      <alignment horizontal="center" vertical="center" wrapText="1"/>
    </xf>
    <xf numFmtId="167" fontId="2" fillId="2" borderId="16" xfId="0" applyNumberFormat="1" applyFont="1" applyFill="1" applyBorder="1" applyAlignment="1">
      <alignment horizontal="center" vertical="center" wrapText="1"/>
    </xf>
    <xf numFmtId="164" fontId="2" fillId="0" borderId="17" xfId="0" applyNumberFormat="1" applyFont="1" applyFill="1" applyBorder="1" applyAlignment="1">
      <alignment horizontal="left" vertical="center" wrapText="1"/>
    </xf>
    <xf numFmtId="164" fontId="8" fillId="0" borderId="18" xfId="0" applyNumberFormat="1" applyFont="1" applyFill="1" applyBorder="1" applyAlignment="1">
      <alignment horizontal="left" vertical="center" wrapText="1"/>
    </xf>
    <xf numFmtId="164" fontId="5" fillId="3" borderId="16" xfId="0" applyNumberFormat="1" applyFont="1" applyFill="1" applyBorder="1" applyAlignment="1">
      <alignment horizontal="center" vertical="center"/>
    </xf>
    <xf numFmtId="164" fontId="8" fillId="0" borderId="24" xfId="0" applyNumberFormat="1" applyFont="1" applyFill="1" applyBorder="1" applyAlignment="1">
      <alignment horizontal="center" vertical="center"/>
    </xf>
    <xf numFmtId="169" fontId="2" fillId="0" borderId="19" xfId="0" applyNumberFormat="1" applyFont="1" applyFill="1" applyBorder="1" applyAlignment="1">
      <alignment horizontal="center" vertical="center" wrapText="1"/>
    </xf>
    <xf numFmtId="175" fontId="6" fillId="0" borderId="15" xfId="0" applyNumberFormat="1" applyFont="1" applyFill="1" applyBorder="1" applyAlignment="1">
      <alignment horizontal="center" vertical="center" wrapText="1"/>
    </xf>
    <xf numFmtId="175" fontId="4" fillId="0" borderId="15" xfId="17" applyNumberFormat="1" applyFont="1" applyFill="1" applyBorder="1" applyAlignment="1" applyProtection="1">
      <alignment horizontal="center" vertical="center"/>
      <protection/>
    </xf>
    <xf numFmtId="170" fontId="2" fillId="0" borderId="0" xfId="0" applyNumberFormat="1" applyFont="1" applyAlignment="1">
      <alignment/>
    </xf>
    <xf numFmtId="169" fontId="4" fillId="0" borderId="3" xfId="0" applyNumberFormat="1" applyFont="1" applyFill="1" applyBorder="1" applyAlignment="1">
      <alignment horizontal="center"/>
    </xf>
    <xf numFmtId="170" fontId="4" fillId="2" borderId="7" xfId="0" applyNumberFormat="1" applyFont="1" applyFill="1" applyBorder="1" applyAlignment="1" applyProtection="1">
      <alignment/>
      <protection hidden="1" locked="0"/>
    </xf>
    <xf numFmtId="167" fontId="4" fillId="0" borderId="7" xfId="0" applyNumberFormat="1" applyFont="1" applyFill="1" applyBorder="1" applyAlignment="1" applyProtection="1">
      <alignment/>
      <protection hidden="1" locked="0"/>
    </xf>
    <xf numFmtId="164" fontId="13" fillId="0" borderId="0" xfId="0" applyNumberFormat="1" applyFont="1" applyFill="1" applyBorder="1" applyAlignment="1" applyProtection="1">
      <alignment/>
      <protection hidden="1" locked="0"/>
    </xf>
    <xf numFmtId="164" fontId="4" fillId="0" borderId="3" xfId="0" applyFont="1" applyBorder="1" applyAlignment="1">
      <alignment horizontal="center"/>
    </xf>
    <xf numFmtId="176" fontId="4" fillId="0" borderId="7" xfId="0" applyNumberFormat="1" applyFont="1" applyBorder="1" applyAlignment="1">
      <alignment horizontal="center"/>
    </xf>
    <xf numFmtId="170" fontId="14" fillId="0" borderId="3" xfId="0" applyNumberFormat="1" applyFont="1" applyFill="1" applyBorder="1" applyAlignment="1">
      <alignment horizontal="center"/>
    </xf>
    <xf numFmtId="176" fontId="15" fillId="0" borderId="0" xfId="0" applyNumberFormat="1" applyFont="1" applyAlignment="1">
      <alignment/>
    </xf>
    <xf numFmtId="176" fontId="2" fillId="0" borderId="0" xfId="0" applyNumberFormat="1" applyFont="1" applyAlignment="1">
      <alignment/>
    </xf>
    <xf numFmtId="164" fontId="4" fillId="0" borderId="0" xfId="0" applyFont="1" applyBorder="1" applyAlignment="1">
      <alignment horizontal="center"/>
    </xf>
    <xf numFmtId="164" fontId="4" fillId="0" borderId="25" xfId="0" applyFont="1" applyBorder="1" applyAlignment="1">
      <alignment horizontal="center"/>
    </xf>
    <xf numFmtId="176" fontId="14" fillId="0" borderId="0" xfId="0" applyNumberFormat="1" applyFont="1" applyFill="1" applyBorder="1" applyAlignment="1">
      <alignment horizontal="center"/>
    </xf>
    <xf numFmtId="164" fontId="2" fillId="0" borderId="26" xfId="0" applyFont="1" applyBorder="1" applyAlignment="1">
      <alignment horizontal="center"/>
    </xf>
    <xf numFmtId="164" fontId="15" fillId="0" borderId="0" xfId="0" applyFont="1" applyAlignment="1">
      <alignment/>
    </xf>
    <xf numFmtId="164" fontId="4" fillId="0" borderId="0" xfId="0" applyFont="1" applyAlignment="1">
      <alignment/>
    </xf>
    <xf numFmtId="164" fontId="2" fillId="0" borderId="27" xfId="0" applyFont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center"/>
    </xf>
    <xf numFmtId="176" fontId="8" fillId="0" borderId="0" xfId="0" applyNumberFormat="1" applyFont="1" applyBorder="1" applyAlignment="1">
      <alignment/>
    </xf>
    <xf numFmtId="164" fontId="2" fillId="0" borderId="0" xfId="0" applyFont="1" applyAlignment="1">
      <alignment horizontal="center"/>
    </xf>
    <xf numFmtId="164" fontId="2" fillId="0" borderId="0" xfId="0" applyFont="1" applyBorder="1" applyAlignment="1">
      <alignment horizontal="center"/>
    </xf>
    <xf numFmtId="164" fontId="16" fillId="5" borderId="23" xfId="0" applyFont="1" applyFill="1" applyBorder="1" applyAlignment="1">
      <alignment horizontal="center"/>
    </xf>
    <xf numFmtId="177" fontId="17" fillId="5" borderId="23" xfId="17" applyNumberFormat="1" applyFont="1" applyFill="1" applyBorder="1" applyAlignment="1" applyProtection="1">
      <alignment/>
      <protection/>
    </xf>
    <xf numFmtId="164" fontId="18" fillId="3" borderId="16" xfId="0" applyNumberFormat="1" applyFont="1" applyFill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Título 5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266700</xdr:colOff>
      <xdr:row>0</xdr:row>
      <xdr:rowOff>28575</xdr:rowOff>
    </xdr:from>
    <xdr:to>
      <xdr:col>9</xdr:col>
      <xdr:colOff>962025</xdr:colOff>
      <xdr:row>2</xdr:row>
      <xdr:rowOff>190500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77750" y="28575"/>
          <a:ext cx="695325" cy="1000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266700</xdr:colOff>
      <xdr:row>0</xdr:row>
      <xdr:rowOff>28575</xdr:rowOff>
    </xdr:from>
    <xdr:to>
      <xdr:col>9</xdr:col>
      <xdr:colOff>962025</xdr:colOff>
      <xdr:row>2</xdr:row>
      <xdr:rowOff>190500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77750" y="28575"/>
          <a:ext cx="695325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0"/>
  <sheetViews>
    <sheetView zoomScale="80" zoomScaleNormal="80" workbookViewId="0" topLeftCell="A19">
      <selection activeCell="C38" sqref="C38"/>
    </sheetView>
  </sheetViews>
  <sheetFormatPr defaultColWidth="8.00390625" defaultRowHeight="12.75"/>
  <cols>
    <col min="1" max="1" width="7.7109375" style="1" customWidth="1"/>
    <col min="2" max="2" width="13.28125" style="1" customWidth="1"/>
    <col min="3" max="3" width="57.28125" style="1" customWidth="1"/>
    <col min="4" max="4" width="10.7109375" style="1" customWidth="1"/>
    <col min="5" max="5" width="13.8515625" style="1" customWidth="1"/>
    <col min="6" max="6" width="16.28125" style="1" customWidth="1"/>
    <col min="7" max="7" width="21.00390625" style="1" customWidth="1"/>
    <col min="8" max="8" width="19.57421875" style="1" customWidth="1"/>
    <col min="9" max="9" width="23.421875" style="1" customWidth="1"/>
    <col min="10" max="10" width="20.7109375" style="1" customWidth="1"/>
    <col min="11" max="11" width="14.28125" style="1" customWidth="1"/>
    <col min="12" max="12" width="20.421875" style="1" customWidth="1"/>
    <col min="13" max="13" width="18.421875" style="1" customWidth="1"/>
    <col min="14" max="16384" width="9.140625" style="1" customWidth="1"/>
  </cols>
  <sheetData>
    <row r="1" spans="1:10" ht="37.5" customHeight="1">
      <c r="A1" s="2" t="s">
        <v>0</v>
      </c>
      <c r="B1" s="2"/>
      <c r="C1" s="2"/>
      <c r="D1" s="3" t="s">
        <v>1</v>
      </c>
      <c r="E1" s="3"/>
      <c r="F1" s="3"/>
      <c r="G1" s="3"/>
      <c r="H1" s="3"/>
      <c r="I1" s="3"/>
      <c r="J1" s="4"/>
    </row>
    <row r="2" spans="1:11" ht="28.5" customHeight="1">
      <c r="A2" s="5" t="s">
        <v>2</v>
      </c>
      <c r="B2" s="5"/>
      <c r="C2" s="5"/>
      <c r="D2" s="6" t="s">
        <v>3</v>
      </c>
      <c r="E2" s="7" t="s">
        <v>4</v>
      </c>
      <c r="F2" s="7"/>
      <c r="G2" s="7"/>
      <c r="H2" s="7"/>
      <c r="I2" s="7"/>
      <c r="J2" s="4"/>
      <c r="K2" s="8"/>
    </row>
    <row r="3" spans="1:11" ht="27" customHeight="1">
      <c r="A3" s="9" t="s">
        <v>5</v>
      </c>
      <c r="B3" s="9"/>
      <c r="C3" s="9"/>
      <c r="D3" s="10" t="s">
        <v>6</v>
      </c>
      <c r="E3" s="11" t="s">
        <v>7</v>
      </c>
      <c r="F3" s="11"/>
      <c r="G3" s="11"/>
      <c r="H3" s="11"/>
      <c r="I3" s="11"/>
      <c r="J3" s="4"/>
      <c r="K3" s="8"/>
    </row>
    <row r="4" spans="1:10" s="18" customFormat="1" ht="16.5" customHeight="1">
      <c r="A4" s="12"/>
      <c r="B4" s="12"/>
      <c r="C4" s="13"/>
      <c r="D4" s="14"/>
      <c r="E4" s="15"/>
      <c r="F4" s="16" t="s">
        <v>8</v>
      </c>
      <c r="G4" s="16"/>
      <c r="H4" s="17" t="s">
        <v>9</v>
      </c>
      <c r="I4" s="17"/>
      <c r="J4" s="17"/>
    </row>
    <row r="5" spans="1:11" s="18" customFormat="1" ht="15.75" customHeight="1">
      <c r="A5" s="19" t="s">
        <v>10</v>
      </c>
      <c r="B5" s="19"/>
      <c r="C5" s="19" t="s">
        <v>11</v>
      </c>
      <c r="D5" s="20" t="s">
        <v>12</v>
      </c>
      <c r="E5" s="19" t="s">
        <v>13</v>
      </c>
      <c r="F5" s="21" t="s">
        <v>14</v>
      </c>
      <c r="G5" s="19" t="s">
        <v>15</v>
      </c>
      <c r="H5" s="19" t="s">
        <v>16</v>
      </c>
      <c r="I5" s="19"/>
      <c r="J5" s="19"/>
      <c r="K5" s="22"/>
    </row>
    <row r="6" spans="1:11" s="18" customFormat="1" ht="22.5" customHeight="1">
      <c r="A6" s="19"/>
      <c r="B6" s="19"/>
      <c r="C6" s="19"/>
      <c r="D6" s="20"/>
      <c r="E6" s="19"/>
      <c r="F6" s="19"/>
      <c r="G6" s="19"/>
      <c r="H6" s="23" t="s">
        <v>17</v>
      </c>
      <c r="I6" s="23" t="s">
        <v>18</v>
      </c>
      <c r="J6" s="24" t="s">
        <v>19</v>
      </c>
      <c r="K6" s="25"/>
    </row>
    <row r="7" spans="1:11" s="18" customFormat="1" ht="15.75" customHeight="1">
      <c r="A7" s="26" t="s">
        <v>20</v>
      </c>
      <c r="B7" s="26"/>
      <c r="C7" s="26"/>
      <c r="D7" s="26"/>
      <c r="E7" s="26"/>
      <c r="F7" s="26"/>
      <c r="G7" s="26"/>
      <c r="H7" s="26"/>
      <c r="I7" s="26"/>
      <c r="J7" s="26"/>
      <c r="K7" s="25"/>
    </row>
    <row r="8" spans="1:11" ht="14.25">
      <c r="A8" s="27">
        <v>1</v>
      </c>
      <c r="B8" s="27" t="s">
        <v>21</v>
      </c>
      <c r="C8" s="28" t="s">
        <v>22</v>
      </c>
      <c r="D8" s="29"/>
      <c r="E8" s="30"/>
      <c r="F8" s="31"/>
      <c r="G8" s="32"/>
      <c r="H8" s="33"/>
      <c r="I8" s="33"/>
      <c r="J8" s="31"/>
      <c r="K8" s="34"/>
    </row>
    <row r="9" spans="1:12" ht="38.25">
      <c r="A9" s="35" t="s">
        <v>23</v>
      </c>
      <c r="B9" s="36" t="s">
        <v>24</v>
      </c>
      <c r="C9" s="37" t="s">
        <v>25</v>
      </c>
      <c r="D9" s="38" t="s">
        <v>26</v>
      </c>
      <c r="E9" s="39">
        <v>500</v>
      </c>
      <c r="F9" s="40">
        <v>4.59</v>
      </c>
      <c r="G9" s="40">
        <f aca="true" t="shared" si="0" ref="G9:G15">ROUND(E9*F9,2)</f>
        <v>2295</v>
      </c>
      <c r="H9" s="41">
        <v>0</v>
      </c>
      <c r="I9" s="42">
        <v>2295</v>
      </c>
      <c r="J9" s="43"/>
      <c r="K9" s="44"/>
      <c r="L9" s="45"/>
    </row>
    <row r="10" spans="1:12" ht="14.25">
      <c r="A10" s="35" t="s">
        <v>27</v>
      </c>
      <c r="B10" s="36" t="s">
        <v>28</v>
      </c>
      <c r="C10" s="37" t="s">
        <v>29</v>
      </c>
      <c r="D10" s="38" t="s">
        <v>26</v>
      </c>
      <c r="E10" s="39">
        <v>4.5</v>
      </c>
      <c r="F10" s="40">
        <v>358.87</v>
      </c>
      <c r="G10" s="40">
        <f t="shared" si="0"/>
        <v>1614.92</v>
      </c>
      <c r="H10" s="42">
        <v>0</v>
      </c>
      <c r="I10" s="42">
        <v>1614.92</v>
      </c>
      <c r="J10" s="43"/>
      <c r="K10" s="44"/>
      <c r="L10" s="45"/>
    </row>
    <row r="11" spans="1:12" ht="14.25">
      <c r="A11" s="35" t="s">
        <v>30</v>
      </c>
      <c r="B11" s="36" t="s">
        <v>31</v>
      </c>
      <c r="C11" s="37" t="s">
        <v>32</v>
      </c>
      <c r="D11" s="38" t="s">
        <v>26</v>
      </c>
      <c r="E11" s="39">
        <v>390</v>
      </c>
      <c r="F11" s="40">
        <v>8.3</v>
      </c>
      <c r="G11" s="40">
        <f t="shared" si="0"/>
        <v>3237</v>
      </c>
      <c r="H11" s="42">
        <f aca="true" t="shared" si="1" ref="H11:H12">G11</f>
        <v>3237</v>
      </c>
      <c r="I11" s="42">
        <v>0</v>
      </c>
      <c r="J11" s="43"/>
      <c r="K11" s="46"/>
      <c r="L11" s="45"/>
    </row>
    <row r="12" spans="1:12" ht="14.25">
      <c r="A12" s="35" t="s">
        <v>33</v>
      </c>
      <c r="B12" s="36" t="s">
        <v>34</v>
      </c>
      <c r="C12" s="37" t="s">
        <v>35</v>
      </c>
      <c r="D12" s="38" t="s">
        <v>26</v>
      </c>
      <c r="E12" s="39">
        <v>86.5</v>
      </c>
      <c r="F12" s="40">
        <v>6.5</v>
      </c>
      <c r="G12" s="40">
        <f t="shared" si="0"/>
        <v>562.25</v>
      </c>
      <c r="H12" s="42">
        <f t="shared" si="1"/>
        <v>562.25</v>
      </c>
      <c r="I12" s="42">
        <v>0</v>
      </c>
      <c r="J12" s="43"/>
      <c r="K12" s="46"/>
      <c r="L12" s="45"/>
    </row>
    <row r="13" spans="1:12" ht="25.5">
      <c r="A13" s="35" t="s">
        <v>36</v>
      </c>
      <c r="B13" s="36" t="s">
        <v>37</v>
      </c>
      <c r="C13" s="37" t="s">
        <v>38</v>
      </c>
      <c r="D13" s="38" t="s">
        <v>26</v>
      </c>
      <c r="E13" s="39">
        <v>500</v>
      </c>
      <c r="F13" s="40">
        <v>1.99</v>
      </c>
      <c r="G13" s="40">
        <f t="shared" si="0"/>
        <v>995</v>
      </c>
      <c r="H13" s="41">
        <v>0</v>
      </c>
      <c r="I13" s="42">
        <v>995</v>
      </c>
      <c r="J13" s="43"/>
      <c r="K13" s="34"/>
      <c r="L13" s="45"/>
    </row>
    <row r="14" spans="1:12" ht="38.25">
      <c r="A14" s="35" t="s">
        <v>39</v>
      </c>
      <c r="B14" s="36" t="s">
        <v>40</v>
      </c>
      <c r="C14" s="37" t="s">
        <v>41</v>
      </c>
      <c r="D14" s="38" t="s">
        <v>42</v>
      </c>
      <c r="E14" s="39">
        <v>25</v>
      </c>
      <c r="F14" s="40">
        <v>87.61</v>
      </c>
      <c r="G14" s="40">
        <f t="shared" si="0"/>
        <v>2190.25</v>
      </c>
      <c r="H14" s="42">
        <f aca="true" t="shared" si="2" ref="H14:H15">G14</f>
        <v>2190.25</v>
      </c>
      <c r="I14" s="41">
        <v>0</v>
      </c>
      <c r="J14" s="43"/>
      <c r="K14" s="44"/>
      <c r="L14" s="47"/>
    </row>
    <row r="15" spans="1:12" ht="14.25">
      <c r="A15" s="35" t="s">
        <v>43</v>
      </c>
      <c r="B15" s="48" t="s">
        <v>44</v>
      </c>
      <c r="C15" s="37" t="s">
        <v>45</v>
      </c>
      <c r="D15" s="38" t="s">
        <v>26</v>
      </c>
      <c r="E15" s="39">
        <v>34.1</v>
      </c>
      <c r="F15" s="40">
        <v>7.79</v>
      </c>
      <c r="G15" s="40">
        <f t="shared" si="0"/>
        <v>265.64</v>
      </c>
      <c r="H15" s="42">
        <f t="shared" si="2"/>
        <v>265.64</v>
      </c>
      <c r="I15" s="42">
        <v>0</v>
      </c>
      <c r="J15" s="43"/>
      <c r="K15" s="44"/>
      <c r="L15" s="47"/>
    </row>
    <row r="16" spans="1:12" ht="14.25">
      <c r="A16" s="35" t="s">
        <v>46</v>
      </c>
      <c r="B16" s="48"/>
      <c r="C16" s="49" t="s">
        <v>47</v>
      </c>
      <c r="D16" s="38" t="s">
        <v>48</v>
      </c>
      <c r="E16" s="39">
        <v>1</v>
      </c>
      <c r="F16" s="40">
        <v>2000</v>
      </c>
      <c r="G16" s="40">
        <v>2000</v>
      </c>
      <c r="H16" s="41">
        <v>0</v>
      </c>
      <c r="I16" s="42">
        <v>2000</v>
      </c>
      <c r="J16" s="43"/>
      <c r="K16" s="44"/>
      <c r="L16" s="47"/>
    </row>
    <row r="17" spans="1:12" ht="25.5">
      <c r="A17" s="35" t="s">
        <v>49</v>
      </c>
      <c r="B17" s="35"/>
      <c r="C17" s="50" t="s">
        <v>50</v>
      </c>
      <c r="D17" s="38" t="s">
        <v>51</v>
      </c>
      <c r="E17" s="39">
        <v>2</v>
      </c>
      <c r="F17" s="51">
        <v>1200</v>
      </c>
      <c r="G17" s="40">
        <f>ROUND(E17*F17,2)</f>
        <v>2400</v>
      </c>
      <c r="H17" s="41">
        <v>0</v>
      </c>
      <c r="I17" s="42">
        <f>G17</f>
        <v>2400</v>
      </c>
      <c r="J17" s="43"/>
      <c r="K17" s="34"/>
      <c r="L17" s="47"/>
    </row>
    <row r="18" spans="1:13" ht="15">
      <c r="A18" s="35"/>
      <c r="B18" s="35"/>
      <c r="C18" s="52" t="s">
        <v>52</v>
      </c>
      <c r="D18" s="38"/>
      <c r="E18" s="35"/>
      <c r="F18" s="42"/>
      <c r="G18" s="53">
        <f>SUM(G9:G17)</f>
        <v>15560.06</v>
      </c>
      <c r="H18" s="53">
        <f>SUM(H9:H17)</f>
        <v>6255.139999999999</v>
      </c>
      <c r="I18" s="53">
        <f>SUM(I9:I17)</f>
        <v>9304.92</v>
      </c>
      <c r="J18" s="43"/>
      <c r="K18" s="54"/>
      <c r="L18" s="55">
        <f>G18</f>
        <v>15560.06</v>
      </c>
      <c r="M18" s="56">
        <f>ROUND(L18*1.2685,2)</f>
        <v>19737.94</v>
      </c>
    </row>
    <row r="19" spans="1:12" ht="14.25">
      <c r="A19" s="57">
        <v>2</v>
      </c>
      <c r="B19" s="57"/>
      <c r="C19" s="58" t="s">
        <v>53</v>
      </c>
      <c r="D19" s="59"/>
      <c r="E19" s="60"/>
      <c r="F19" s="61"/>
      <c r="G19" s="62"/>
      <c r="H19" s="61"/>
      <c r="I19" s="61"/>
      <c r="J19" s="63"/>
      <c r="K19" s="34"/>
      <c r="L19" s="45"/>
    </row>
    <row r="20" spans="1:12" ht="25.5">
      <c r="A20" s="35" t="s">
        <v>54</v>
      </c>
      <c r="B20" s="36" t="s">
        <v>55</v>
      </c>
      <c r="C20" s="37" t="s">
        <v>56</v>
      </c>
      <c r="D20" s="38" t="s">
        <v>42</v>
      </c>
      <c r="E20" s="39">
        <v>17.35</v>
      </c>
      <c r="F20" s="40">
        <v>38.97</v>
      </c>
      <c r="G20" s="40">
        <f aca="true" t="shared" si="3" ref="G20:G30">ROUND(E20*F20,2)</f>
        <v>676.13</v>
      </c>
      <c r="H20" s="42">
        <f aca="true" t="shared" si="4" ref="H20:H29">G20</f>
        <v>676.13</v>
      </c>
      <c r="I20" s="41">
        <v>0</v>
      </c>
      <c r="J20" s="43"/>
      <c r="K20" s="44"/>
      <c r="L20" s="45"/>
    </row>
    <row r="21" spans="1:12" ht="25.5">
      <c r="A21" s="35" t="s">
        <v>57</v>
      </c>
      <c r="B21" s="36" t="s">
        <v>58</v>
      </c>
      <c r="C21" s="37" t="s">
        <v>59</v>
      </c>
      <c r="D21" s="38" t="s">
        <v>60</v>
      </c>
      <c r="E21" s="39">
        <v>60</v>
      </c>
      <c r="F21" s="40">
        <v>49.11</v>
      </c>
      <c r="G21" s="40">
        <f t="shared" si="3"/>
        <v>2946.6</v>
      </c>
      <c r="H21" s="42">
        <f t="shared" si="4"/>
        <v>2946.6</v>
      </c>
      <c r="I21" s="41">
        <v>0</v>
      </c>
      <c r="J21" s="43"/>
      <c r="K21" s="44"/>
      <c r="L21" s="45"/>
    </row>
    <row r="22" spans="1:12" ht="25.5">
      <c r="A22" s="35" t="s">
        <v>61</v>
      </c>
      <c r="B22" s="36" t="s">
        <v>37</v>
      </c>
      <c r="C22" s="37" t="s">
        <v>38</v>
      </c>
      <c r="D22" s="38" t="s">
        <v>26</v>
      </c>
      <c r="E22" s="39">
        <v>35.2</v>
      </c>
      <c r="F22" s="40">
        <v>1.99</v>
      </c>
      <c r="G22" s="40">
        <f t="shared" si="3"/>
        <v>70.05</v>
      </c>
      <c r="H22" s="42">
        <f t="shared" si="4"/>
        <v>70.05</v>
      </c>
      <c r="I22" s="41">
        <v>0</v>
      </c>
      <c r="J22" s="43"/>
      <c r="K22" s="46"/>
      <c r="L22" s="45"/>
    </row>
    <row r="23" spans="1:12" ht="25.5">
      <c r="A23" s="35" t="s">
        <v>62</v>
      </c>
      <c r="B23" s="36" t="s">
        <v>63</v>
      </c>
      <c r="C23" s="37" t="s">
        <v>64</v>
      </c>
      <c r="D23" s="38" t="s">
        <v>42</v>
      </c>
      <c r="E23" s="39">
        <v>5.2</v>
      </c>
      <c r="F23" s="40">
        <v>12.53</v>
      </c>
      <c r="G23" s="40">
        <f t="shared" si="3"/>
        <v>65.16</v>
      </c>
      <c r="H23" s="42">
        <f t="shared" si="4"/>
        <v>65.16</v>
      </c>
      <c r="I23" s="41">
        <v>0</v>
      </c>
      <c r="J23" s="43"/>
      <c r="K23" s="34"/>
      <c r="L23" s="45"/>
    </row>
    <row r="24" spans="1:12" ht="14.25">
      <c r="A24" s="35" t="s">
        <v>65</v>
      </c>
      <c r="B24" s="36" t="s">
        <v>66</v>
      </c>
      <c r="C24" s="37" t="s">
        <v>67</v>
      </c>
      <c r="D24" s="38" t="s">
        <v>26</v>
      </c>
      <c r="E24" s="39">
        <v>59.8</v>
      </c>
      <c r="F24" s="40">
        <v>56.78</v>
      </c>
      <c r="G24" s="40">
        <f t="shared" si="3"/>
        <v>3395.44</v>
      </c>
      <c r="H24" s="42">
        <f t="shared" si="4"/>
        <v>3395.44</v>
      </c>
      <c r="I24" s="41">
        <v>0</v>
      </c>
      <c r="J24" s="43"/>
      <c r="K24" s="44"/>
      <c r="L24" s="47"/>
    </row>
    <row r="25" spans="1:12" ht="25.5">
      <c r="A25" s="35" t="s">
        <v>68</v>
      </c>
      <c r="B25" s="36" t="s">
        <v>69</v>
      </c>
      <c r="C25" s="37" t="s">
        <v>70</v>
      </c>
      <c r="D25" s="38" t="s">
        <v>71</v>
      </c>
      <c r="E25" s="39">
        <v>612</v>
      </c>
      <c r="F25" s="40">
        <v>6.01</v>
      </c>
      <c r="G25" s="40">
        <f t="shared" si="3"/>
        <v>3678.12</v>
      </c>
      <c r="H25" s="42">
        <f t="shared" si="4"/>
        <v>3678.12</v>
      </c>
      <c r="I25" s="41">
        <v>0</v>
      </c>
      <c r="J25" s="43"/>
      <c r="K25" s="44"/>
      <c r="L25" s="45"/>
    </row>
    <row r="26" spans="1:12" ht="14.25">
      <c r="A26" s="35" t="s">
        <v>72</v>
      </c>
      <c r="B26" s="36" t="s">
        <v>73</v>
      </c>
      <c r="C26" s="37" t="s">
        <v>74</v>
      </c>
      <c r="D26" s="38" t="s">
        <v>75</v>
      </c>
      <c r="E26" s="39">
        <v>80</v>
      </c>
      <c r="F26" s="40">
        <v>14.86</v>
      </c>
      <c r="G26" s="40">
        <f t="shared" si="3"/>
        <v>1188.8</v>
      </c>
      <c r="H26" s="42">
        <f t="shared" si="4"/>
        <v>1188.8</v>
      </c>
      <c r="I26" s="41">
        <v>0</v>
      </c>
      <c r="J26" s="43"/>
      <c r="K26" s="44"/>
      <c r="L26" s="45"/>
    </row>
    <row r="27" spans="1:12" ht="14.25">
      <c r="A27" s="35" t="s">
        <v>76</v>
      </c>
      <c r="B27" s="36" t="s">
        <v>77</v>
      </c>
      <c r="C27" s="37" t="s">
        <v>78</v>
      </c>
      <c r="D27" s="38" t="s">
        <v>42</v>
      </c>
      <c r="E27" s="39">
        <v>12.25</v>
      </c>
      <c r="F27" s="40">
        <v>265.04</v>
      </c>
      <c r="G27" s="40">
        <f t="shared" si="3"/>
        <v>3246.74</v>
      </c>
      <c r="H27" s="42">
        <f t="shared" si="4"/>
        <v>3246.74</v>
      </c>
      <c r="I27" s="41">
        <v>0</v>
      </c>
      <c r="J27" s="43"/>
      <c r="K27" s="46"/>
      <c r="L27" s="45"/>
    </row>
    <row r="28" spans="1:12" ht="25.5">
      <c r="A28" s="35" t="s">
        <v>79</v>
      </c>
      <c r="B28" s="36" t="s">
        <v>80</v>
      </c>
      <c r="C28" s="37" t="s">
        <v>81</v>
      </c>
      <c r="D28" s="38" t="s">
        <v>42</v>
      </c>
      <c r="E28" s="39">
        <v>12.25</v>
      </c>
      <c r="F28" s="40">
        <v>109.56</v>
      </c>
      <c r="G28" s="40">
        <f t="shared" si="3"/>
        <v>1342.11</v>
      </c>
      <c r="H28" s="42">
        <f t="shared" si="4"/>
        <v>1342.11</v>
      </c>
      <c r="I28" s="41">
        <v>0</v>
      </c>
      <c r="J28" s="43"/>
      <c r="K28" s="34"/>
      <c r="L28" s="45"/>
    </row>
    <row r="29" spans="1:12" ht="25.5">
      <c r="A29" s="35" t="s">
        <v>82</v>
      </c>
      <c r="B29" s="36" t="s">
        <v>83</v>
      </c>
      <c r="C29" s="37" t="s">
        <v>84</v>
      </c>
      <c r="D29" s="38" t="s">
        <v>26</v>
      </c>
      <c r="E29" s="64">
        <v>28.512</v>
      </c>
      <c r="F29" s="40">
        <v>10.81</v>
      </c>
      <c r="G29" s="40">
        <f t="shared" si="3"/>
        <v>308.21</v>
      </c>
      <c r="H29" s="42">
        <f t="shared" si="4"/>
        <v>308.21</v>
      </c>
      <c r="I29" s="41">
        <v>0</v>
      </c>
      <c r="J29" s="65"/>
      <c r="K29" s="44"/>
      <c r="L29" s="47"/>
    </row>
    <row r="30" spans="1:17" ht="25.5">
      <c r="A30" s="35" t="s">
        <v>85</v>
      </c>
      <c r="B30" s="35"/>
      <c r="C30" s="37" t="s">
        <v>50</v>
      </c>
      <c r="D30" s="38" t="s">
        <v>51</v>
      </c>
      <c r="E30" s="66">
        <v>1</v>
      </c>
      <c r="F30" s="42">
        <v>1200</v>
      </c>
      <c r="G30" s="40">
        <f t="shared" si="3"/>
        <v>1200</v>
      </c>
      <c r="H30" s="41">
        <v>0</v>
      </c>
      <c r="I30" s="42">
        <f>G30</f>
        <v>1200</v>
      </c>
      <c r="J30" s="43"/>
      <c r="K30" s="34"/>
      <c r="L30" s="45"/>
      <c r="O30" s="45"/>
      <c r="P30" s="45"/>
      <c r="Q30" s="45"/>
    </row>
    <row r="31" spans="1:17" ht="15">
      <c r="A31" s="35"/>
      <c r="B31" s="35"/>
      <c r="C31" s="52" t="s">
        <v>52</v>
      </c>
      <c r="D31" s="38"/>
      <c r="E31" s="67"/>
      <c r="F31" s="42"/>
      <c r="G31" s="53">
        <f>SUM(G20:G30)</f>
        <v>18117.359999999997</v>
      </c>
      <c r="H31" s="53">
        <f>SUM(H20:H30)</f>
        <v>16917.359999999997</v>
      </c>
      <c r="I31" s="53">
        <f>SUM(I20:I30)</f>
        <v>1200</v>
      </c>
      <c r="J31" s="43"/>
      <c r="K31" s="34"/>
      <c r="L31" s="55">
        <f>G31</f>
        <v>18117.359999999997</v>
      </c>
      <c r="M31" s="56">
        <f>ROUND(L31*1.2685,2)</f>
        <v>22981.87</v>
      </c>
      <c r="O31" s="45"/>
      <c r="P31" s="45"/>
      <c r="Q31" s="45"/>
    </row>
    <row r="32" spans="1:17" ht="27.75" customHeight="1">
      <c r="A32" s="57">
        <v>3</v>
      </c>
      <c r="B32" s="57"/>
      <c r="C32" s="68" t="s">
        <v>86</v>
      </c>
      <c r="D32" s="59"/>
      <c r="E32" s="60"/>
      <c r="F32" s="61"/>
      <c r="G32" s="62"/>
      <c r="H32" s="61"/>
      <c r="I32" s="61"/>
      <c r="J32" s="63"/>
      <c r="K32" s="34"/>
      <c r="L32" s="45"/>
      <c r="O32" s="45"/>
      <c r="P32" s="45"/>
      <c r="Q32" s="45"/>
    </row>
    <row r="33" spans="1:12" ht="14.25">
      <c r="A33" s="35" t="s">
        <v>87</v>
      </c>
      <c r="B33" s="36" t="s">
        <v>88</v>
      </c>
      <c r="C33" s="37" t="s">
        <v>89</v>
      </c>
      <c r="D33" s="38" t="s">
        <v>26</v>
      </c>
      <c r="E33" s="39">
        <v>20</v>
      </c>
      <c r="F33" s="40">
        <v>117.51</v>
      </c>
      <c r="G33" s="40">
        <f aca="true" t="shared" si="5" ref="G33:G42">ROUND(E33*F33,2)</f>
        <v>2350.2</v>
      </c>
      <c r="H33" s="42">
        <f aca="true" t="shared" si="6" ref="H33:H41">G33</f>
        <v>2350.2</v>
      </c>
      <c r="I33" s="41">
        <v>0</v>
      </c>
      <c r="J33" s="43"/>
      <c r="K33" s="44"/>
      <c r="L33" s="45"/>
    </row>
    <row r="34" spans="1:12" ht="25.5">
      <c r="A34" s="35" t="s">
        <v>90</v>
      </c>
      <c r="B34" s="36" t="s">
        <v>69</v>
      </c>
      <c r="C34" s="37" t="s">
        <v>70</v>
      </c>
      <c r="D34" s="38" t="s">
        <v>71</v>
      </c>
      <c r="E34" s="39">
        <v>138</v>
      </c>
      <c r="F34" s="40">
        <v>6.01</v>
      </c>
      <c r="G34" s="40">
        <f t="shared" si="5"/>
        <v>829.38</v>
      </c>
      <c r="H34" s="42">
        <f t="shared" si="6"/>
        <v>829.38</v>
      </c>
      <c r="I34" s="41">
        <v>0</v>
      </c>
      <c r="J34" s="43"/>
      <c r="K34" s="44"/>
      <c r="L34" s="45"/>
    </row>
    <row r="35" spans="1:17" ht="14.25">
      <c r="A35" s="35" t="s">
        <v>91</v>
      </c>
      <c r="B35" s="36" t="s">
        <v>77</v>
      </c>
      <c r="C35" s="37" t="s">
        <v>78</v>
      </c>
      <c r="D35" s="38" t="s">
        <v>42</v>
      </c>
      <c r="E35" s="39">
        <v>2.5</v>
      </c>
      <c r="F35" s="40">
        <v>265.04</v>
      </c>
      <c r="G35" s="40">
        <f t="shared" si="5"/>
        <v>662.6</v>
      </c>
      <c r="H35" s="42">
        <f t="shared" si="6"/>
        <v>662.6</v>
      </c>
      <c r="I35" s="41">
        <v>0</v>
      </c>
      <c r="J35" s="43"/>
      <c r="K35" s="44"/>
      <c r="L35" s="45"/>
      <c r="O35" s="45"/>
      <c r="P35" s="45"/>
      <c r="Q35" s="45"/>
    </row>
    <row r="36" spans="1:17" ht="25.5">
      <c r="A36" s="35" t="s">
        <v>92</v>
      </c>
      <c r="B36" s="36" t="s">
        <v>80</v>
      </c>
      <c r="C36" s="37" t="s">
        <v>81</v>
      </c>
      <c r="D36" s="38" t="s">
        <v>42</v>
      </c>
      <c r="E36" s="39">
        <v>2.5</v>
      </c>
      <c r="F36" s="40">
        <v>109.56</v>
      </c>
      <c r="G36" s="40">
        <f t="shared" si="5"/>
        <v>273.9</v>
      </c>
      <c r="H36" s="42">
        <f t="shared" si="6"/>
        <v>273.9</v>
      </c>
      <c r="I36" s="41">
        <v>0</v>
      </c>
      <c r="J36" s="43"/>
      <c r="K36" s="44"/>
      <c r="L36" s="45"/>
      <c r="O36" s="45"/>
      <c r="P36" s="45"/>
      <c r="Q36" s="45"/>
    </row>
    <row r="37" spans="1:17" ht="25.5">
      <c r="A37" s="35" t="s">
        <v>93</v>
      </c>
      <c r="B37" s="36" t="s">
        <v>94</v>
      </c>
      <c r="C37" s="37" t="s">
        <v>95</v>
      </c>
      <c r="D37" s="38" t="s">
        <v>75</v>
      </c>
      <c r="E37" s="39">
        <v>215</v>
      </c>
      <c r="F37" s="40">
        <v>13.99</v>
      </c>
      <c r="G37" s="40">
        <f t="shared" si="5"/>
        <v>3007.85</v>
      </c>
      <c r="H37" s="42">
        <f t="shared" si="6"/>
        <v>3007.85</v>
      </c>
      <c r="I37" s="41">
        <v>0</v>
      </c>
      <c r="J37" s="43"/>
      <c r="K37" s="44"/>
      <c r="L37" s="69">
        <v>24500</v>
      </c>
      <c r="O37" s="45"/>
      <c r="P37" s="45"/>
      <c r="Q37" s="45"/>
    </row>
    <row r="38" spans="1:17" ht="14.25">
      <c r="A38" s="35" t="s">
        <v>96</v>
      </c>
      <c r="B38" s="36" t="s">
        <v>97</v>
      </c>
      <c r="C38" s="37" t="s">
        <v>98</v>
      </c>
      <c r="D38" s="38" t="s">
        <v>26</v>
      </c>
      <c r="E38" s="39">
        <v>208</v>
      </c>
      <c r="F38" s="40">
        <v>10.88</v>
      </c>
      <c r="G38" s="40">
        <f t="shared" si="5"/>
        <v>2263.04</v>
      </c>
      <c r="H38" s="42">
        <f t="shared" si="6"/>
        <v>2263.04</v>
      </c>
      <c r="I38" s="41">
        <v>0</v>
      </c>
      <c r="J38" s="43"/>
      <c r="K38" s="44"/>
      <c r="L38" s="45"/>
      <c r="O38" s="45"/>
      <c r="P38" s="45"/>
      <c r="Q38" s="45"/>
    </row>
    <row r="39" spans="1:17" ht="25.5">
      <c r="A39" s="35" t="s">
        <v>99</v>
      </c>
      <c r="B39" s="36" t="s">
        <v>100</v>
      </c>
      <c r="C39" s="37" t="s">
        <v>101</v>
      </c>
      <c r="D39" s="38" t="s">
        <v>26</v>
      </c>
      <c r="E39" s="39">
        <v>104</v>
      </c>
      <c r="F39" s="40">
        <v>5.2</v>
      </c>
      <c r="G39" s="40">
        <f t="shared" si="5"/>
        <v>540.8</v>
      </c>
      <c r="H39" s="42">
        <f t="shared" si="6"/>
        <v>540.8</v>
      </c>
      <c r="I39" s="41">
        <v>0</v>
      </c>
      <c r="J39" s="43"/>
      <c r="K39" s="44"/>
      <c r="L39" s="45"/>
      <c r="O39" s="45"/>
      <c r="P39" s="45"/>
      <c r="Q39" s="45"/>
    </row>
    <row r="40" spans="1:17" ht="25.5">
      <c r="A40" s="35" t="s">
        <v>102</v>
      </c>
      <c r="B40" s="36" t="s">
        <v>103</v>
      </c>
      <c r="C40" s="37" t="s">
        <v>104</v>
      </c>
      <c r="D40" s="38" t="s">
        <v>26</v>
      </c>
      <c r="E40" s="39">
        <v>104</v>
      </c>
      <c r="F40" s="40">
        <v>16.03</v>
      </c>
      <c r="G40" s="40">
        <f t="shared" si="5"/>
        <v>1667.12</v>
      </c>
      <c r="H40" s="42">
        <f t="shared" si="6"/>
        <v>1667.12</v>
      </c>
      <c r="I40" s="41">
        <v>0</v>
      </c>
      <c r="J40" s="43"/>
      <c r="K40" s="44"/>
      <c r="L40" s="45"/>
      <c r="O40" s="45"/>
      <c r="P40" s="45"/>
      <c r="Q40" s="45"/>
    </row>
    <row r="41" spans="1:17" ht="25.5">
      <c r="A41" s="35" t="s">
        <v>105</v>
      </c>
      <c r="B41" s="36" t="s">
        <v>106</v>
      </c>
      <c r="C41" s="37" t="s">
        <v>107</v>
      </c>
      <c r="D41" s="38" t="s">
        <v>26</v>
      </c>
      <c r="E41" s="39">
        <v>28.5</v>
      </c>
      <c r="F41" s="40">
        <v>84.2</v>
      </c>
      <c r="G41" s="40">
        <f t="shared" si="5"/>
        <v>2399.7</v>
      </c>
      <c r="H41" s="42">
        <f t="shared" si="6"/>
        <v>2399.7</v>
      </c>
      <c r="I41" s="41">
        <v>0</v>
      </c>
      <c r="J41" s="43"/>
      <c r="K41" s="44"/>
      <c r="L41" s="45"/>
      <c r="O41" s="45"/>
      <c r="P41" s="45"/>
      <c r="Q41" s="45"/>
    </row>
    <row r="42" spans="1:17" ht="25.5">
      <c r="A42" s="35" t="s">
        <v>108</v>
      </c>
      <c r="B42" s="36"/>
      <c r="C42" s="37" t="s">
        <v>50</v>
      </c>
      <c r="D42" s="38" t="s">
        <v>51</v>
      </c>
      <c r="E42" s="39">
        <v>2</v>
      </c>
      <c r="F42" s="40">
        <v>1200</v>
      </c>
      <c r="G42" s="40">
        <f t="shared" si="5"/>
        <v>2400</v>
      </c>
      <c r="H42" s="41">
        <v>0</v>
      </c>
      <c r="I42" s="42">
        <f>G42</f>
        <v>2400</v>
      </c>
      <c r="J42" s="43"/>
      <c r="K42" s="34"/>
      <c r="L42" s="47"/>
      <c r="O42" s="45"/>
      <c r="P42" s="45"/>
      <c r="Q42" s="45"/>
    </row>
    <row r="43" spans="1:17" ht="15">
      <c r="A43" s="35"/>
      <c r="B43" s="35"/>
      <c r="C43" s="52" t="s">
        <v>52</v>
      </c>
      <c r="D43" s="70"/>
      <c r="E43" s="35"/>
      <c r="F43" s="71"/>
      <c r="G43" s="53">
        <f>SUM(G33:G42)</f>
        <v>16394.59</v>
      </c>
      <c r="H43" s="53">
        <f>SUM(H33:H42)</f>
        <v>13994.59</v>
      </c>
      <c r="I43" s="53">
        <f>SUM(I33:I42)</f>
        <v>2400</v>
      </c>
      <c r="J43" s="43"/>
      <c r="K43" s="34"/>
      <c r="L43" s="55">
        <f>G43</f>
        <v>16394.59</v>
      </c>
      <c r="M43" s="56">
        <f>ROUND(L43*1.2685,2)</f>
        <v>20796.54</v>
      </c>
      <c r="O43" s="45"/>
      <c r="P43" s="45"/>
      <c r="Q43" s="45"/>
    </row>
    <row r="44" spans="1:17" ht="14.25">
      <c r="A44" s="57">
        <v>4</v>
      </c>
      <c r="B44" s="57"/>
      <c r="C44" s="58" t="s">
        <v>109</v>
      </c>
      <c r="D44" s="59"/>
      <c r="E44" s="60"/>
      <c r="F44" s="61"/>
      <c r="G44" s="62"/>
      <c r="H44" s="61"/>
      <c r="I44" s="61"/>
      <c r="J44" s="63"/>
      <c r="K44" s="34"/>
      <c r="L44" s="45"/>
      <c r="O44" s="45"/>
      <c r="P44" s="45"/>
      <c r="Q44" s="45"/>
    </row>
    <row r="45" spans="1:17" ht="25.5" customHeight="1">
      <c r="A45" s="35" t="s">
        <v>110</v>
      </c>
      <c r="B45" s="36" t="s">
        <v>111</v>
      </c>
      <c r="C45" s="72" t="s">
        <v>112</v>
      </c>
      <c r="D45" s="38" t="s">
        <v>26</v>
      </c>
      <c r="E45" s="39">
        <v>4.8</v>
      </c>
      <c r="F45" s="40">
        <v>42</v>
      </c>
      <c r="G45" s="40">
        <f aca="true" t="shared" si="7" ref="G45:G54">ROUND(E45*F45,2)</f>
        <v>201.6</v>
      </c>
      <c r="H45" s="42">
        <f aca="true" t="shared" si="8" ref="H45:H53">G45</f>
        <v>201.6</v>
      </c>
      <c r="I45" s="41">
        <v>0</v>
      </c>
      <c r="J45" s="43"/>
      <c r="K45" s="44"/>
      <c r="L45" s="45"/>
      <c r="O45" s="45"/>
      <c r="P45" s="45"/>
      <c r="Q45" s="45"/>
    </row>
    <row r="46" spans="1:17" ht="25.5">
      <c r="A46" s="35" t="s">
        <v>113</v>
      </c>
      <c r="B46" s="36" t="s">
        <v>114</v>
      </c>
      <c r="C46" s="72" t="s">
        <v>115</v>
      </c>
      <c r="D46" s="38" t="s">
        <v>26</v>
      </c>
      <c r="E46" s="39">
        <v>160.7</v>
      </c>
      <c r="F46" s="40">
        <v>47.74</v>
      </c>
      <c r="G46" s="40">
        <f t="shared" si="7"/>
        <v>7671.82</v>
      </c>
      <c r="H46" s="42">
        <f t="shared" si="8"/>
        <v>7671.82</v>
      </c>
      <c r="I46" s="41">
        <v>0</v>
      </c>
      <c r="J46" s="43"/>
      <c r="K46" s="34"/>
      <c r="L46" s="45"/>
      <c r="O46" s="45"/>
      <c r="P46" s="45"/>
      <c r="Q46" s="45"/>
    </row>
    <row r="47" spans="1:17" ht="18.75" customHeight="1">
      <c r="A47" s="35" t="s">
        <v>116</v>
      </c>
      <c r="B47" s="36" t="s">
        <v>117</v>
      </c>
      <c r="C47" s="72" t="s">
        <v>118</v>
      </c>
      <c r="D47" s="38" t="s">
        <v>42</v>
      </c>
      <c r="E47" s="39">
        <v>2.1</v>
      </c>
      <c r="F47" s="40">
        <v>1055.67</v>
      </c>
      <c r="G47" s="40">
        <f t="shared" si="7"/>
        <v>2216.91</v>
      </c>
      <c r="H47" s="42">
        <f t="shared" si="8"/>
        <v>2216.91</v>
      </c>
      <c r="I47" s="41">
        <v>0</v>
      </c>
      <c r="J47" s="43"/>
      <c r="K47" s="44"/>
      <c r="L47" s="45"/>
      <c r="O47" s="45"/>
      <c r="P47" s="45"/>
      <c r="Q47" s="45"/>
    </row>
    <row r="48" spans="1:17" ht="23.25" customHeight="1">
      <c r="A48" s="35" t="s">
        <v>119</v>
      </c>
      <c r="B48" s="36" t="s">
        <v>120</v>
      </c>
      <c r="C48" s="72" t="s">
        <v>121</v>
      </c>
      <c r="D48" s="38" t="s">
        <v>26</v>
      </c>
      <c r="E48" s="39">
        <v>7.6</v>
      </c>
      <c r="F48" s="40">
        <v>329.12</v>
      </c>
      <c r="G48" s="40">
        <f t="shared" si="7"/>
        <v>2501.31</v>
      </c>
      <c r="H48" s="42">
        <f t="shared" si="8"/>
        <v>2501.31</v>
      </c>
      <c r="I48" s="41">
        <v>0</v>
      </c>
      <c r="J48" s="43"/>
      <c r="K48" s="44"/>
      <c r="L48" s="45"/>
      <c r="O48" s="45"/>
      <c r="P48" s="45"/>
      <c r="Q48" s="45"/>
    </row>
    <row r="49" spans="1:17" ht="14.25">
      <c r="A49" s="35" t="s">
        <v>122</v>
      </c>
      <c r="B49" s="36" t="s">
        <v>123</v>
      </c>
      <c r="C49" s="72" t="s">
        <v>124</v>
      </c>
      <c r="D49" s="38" t="s">
        <v>26</v>
      </c>
      <c r="E49" s="39">
        <v>104.25</v>
      </c>
      <c r="F49" s="40">
        <v>4.35</v>
      </c>
      <c r="G49" s="40">
        <f t="shared" si="7"/>
        <v>453.49</v>
      </c>
      <c r="H49" s="42">
        <f t="shared" si="8"/>
        <v>453.49</v>
      </c>
      <c r="I49" s="41">
        <v>0</v>
      </c>
      <c r="J49" s="43"/>
      <c r="K49" s="34"/>
      <c r="L49" s="45"/>
      <c r="O49" s="45"/>
      <c r="P49" s="45"/>
      <c r="Q49" s="45"/>
    </row>
    <row r="50" spans="1:17" ht="14.25">
      <c r="A50" s="35" t="s">
        <v>125</v>
      </c>
      <c r="B50" s="36" t="s">
        <v>126</v>
      </c>
      <c r="C50" s="49" t="s">
        <v>127</v>
      </c>
      <c r="D50" s="38" t="s">
        <v>26</v>
      </c>
      <c r="E50" s="39">
        <v>104.25</v>
      </c>
      <c r="F50" s="40">
        <v>13.44</v>
      </c>
      <c r="G50" s="40">
        <f t="shared" si="7"/>
        <v>1401.12</v>
      </c>
      <c r="H50" s="42">
        <f t="shared" si="8"/>
        <v>1401.12</v>
      </c>
      <c r="I50" s="41">
        <v>0</v>
      </c>
      <c r="J50" s="43"/>
      <c r="K50" s="34"/>
      <c r="L50" s="45"/>
      <c r="O50" s="45"/>
      <c r="P50" s="45"/>
      <c r="Q50" s="45"/>
    </row>
    <row r="51" spans="1:17" ht="14.25">
      <c r="A51" s="35" t="s">
        <v>128</v>
      </c>
      <c r="B51" s="36" t="s">
        <v>129</v>
      </c>
      <c r="C51" s="49" t="s">
        <v>130</v>
      </c>
      <c r="D51" s="38" t="s">
        <v>26</v>
      </c>
      <c r="E51" s="39">
        <v>24.7</v>
      </c>
      <c r="F51" s="40">
        <v>8.26</v>
      </c>
      <c r="G51" s="40">
        <f t="shared" si="7"/>
        <v>204.02</v>
      </c>
      <c r="H51" s="42">
        <f t="shared" si="8"/>
        <v>204.02</v>
      </c>
      <c r="I51" s="41">
        <v>0</v>
      </c>
      <c r="J51" s="43"/>
      <c r="K51" s="34"/>
      <c r="L51" s="45"/>
      <c r="O51" s="45"/>
      <c r="P51" s="45"/>
      <c r="Q51" s="45"/>
    </row>
    <row r="52" spans="1:17" ht="38.25">
      <c r="A52" s="35" t="s">
        <v>131</v>
      </c>
      <c r="B52" s="36" t="s">
        <v>132</v>
      </c>
      <c r="C52" s="73" t="s">
        <v>133</v>
      </c>
      <c r="D52" s="38" t="s">
        <v>26</v>
      </c>
      <c r="E52" s="39">
        <v>79</v>
      </c>
      <c r="F52" s="40">
        <v>61.8</v>
      </c>
      <c r="G52" s="40">
        <f t="shared" si="7"/>
        <v>4882.2</v>
      </c>
      <c r="H52" s="42">
        <f t="shared" si="8"/>
        <v>4882.2</v>
      </c>
      <c r="I52" s="41">
        <v>0</v>
      </c>
      <c r="J52" s="43"/>
      <c r="K52" s="34"/>
      <c r="L52" s="45"/>
      <c r="O52" s="45"/>
      <c r="P52" s="45"/>
      <c r="Q52" s="45"/>
    </row>
    <row r="53" spans="1:17" ht="25.5">
      <c r="A53" s="35" t="s">
        <v>134</v>
      </c>
      <c r="B53" s="36" t="s">
        <v>135</v>
      </c>
      <c r="C53" s="49" t="s">
        <v>136</v>
      </c>
      <c r="D53" s="38" t="s">
        <v>26</v>
      </c>
      <c r="E53" s="39">
        <v>24.7</v>
      </c>
      <c r="F53" s="40">
        <v>36.08</v>
      </c>
      <c r="G53" s="40">
        <f t="shared" si="7"/>
        <v>891.18</v>
      </c>
      <c r="H53" s="42">
        <f t="shared" si="8"/>
        <v>891.18</v>
      </c>
      <c r="I53" s="41">
        <v>0</v>
      </c>
      <c r="J53" s="43"/>
      <c r="K53" s="34"/>
      <c r="L53" s="45"/>
      <c r="O53" s="45"/>
      <c r="P53" s="45"/>
      <c r="Q53" s="45"/>
    </row>
    <row r="54" spans="1:17" ht="25.5">
      <c r="A54" s="35" t="s">
        <v>137</v>
      </c>
      <c r="B54" s="36"/>
      <c r="C54" s="37" t="s">
        <v>50</v>
      </c>
      <c r="D54" s="38" t="s">
        <v>51</v>
      </c>
      <c r="E54" s="39">
        <v>1</v>
      </c>
      <c r="F54" s="40">
        <v>1200</v>
      </c>
      <c r="G54" s="40">
        <f t="shared" si="7"/>
        <v>1200</v>
      </c>
      <c r="H54" s="41">
        <v>0</v>
      </c>
      <c r="I54" s="42">
        <f>G54</f>
        <v>1200</v>
      </c>
      <c r="J54" s="43"/>
      <c r="K54" s="34"/>
      <c r="L54" s="45"/>
      <c r="O54" s="45"/>
      <c r="P54" s="45"/>
      <c r="Q54" s="45"/>
    </row>
    <row r="55" spans="1:17" ht="15">
      <c r="A55" s="35"/>
      <c r="B55" s="35"/>
      <c r="C55" s="52" t="s">
        <v>52</v>
      </c>
      <c r="D55" s="70"/>
      <c r="E55" s="35"/>
      <c r="F55" s="71"/>
      <c r="G55" s="53">
        <f>SUM(G45:G54)</f>
        <v>21623.649999999998</v>
      </c>
      <c r="H55" s="53">
        <f>SUM(H45:H54)</f>
        <v>20423.649999999998</v>
      </c>
      <c r="I55" s="53">
        <f>SUM(I45:I54)</f>
        <v>1200</v>
      </c>
      <c r="J55" s="43"/>
      <c r="K55" s="34"/>
      <c r="L55" s="55">
        <f>G55</f>
        <v>21623.649999999998</v>
      </c>
      <c r="M55" s="56">
        <f>ROUND(L55*1.2685,2)</f>
        <v>27429.6</v>
      </c>
      <c r="O55" s="45"/>
      <c r="P55" s="45"/>
      <c r="Q55" s="45"/>
    </row>
    <row r="56" spans="1:17" ht="14.25">
      <c r="A56" s="57">
        <v>5</v>
      </c>
      <c r="B56" s="57"/>
      <c r="C56" s="74" t="s">
        <v>138</v>
      </c>
      <c r="D56" s="59"/>
      <c r="E56" s="60"/>
      <c r="F56" s="61"/>
      <c r="G56" s="62"/>
      <c r="H56" s="61"/>
      <c r="I56" s="61"/>
      <c r="J56" s="63"/>
      <c r="K56" s="34"/>
      <c r="L56" s="45"/>
      <c r="O56" s="45"/>
      <c r="P56" s="45"/>
      <c r="Q56" s="45"/>
    </row>
    <row r="57" spans="1:17" ht="14.25">
      <c r="A57" s="35" t="s">
        <v>139</v>
      </c>
      <c r="B57" s="36" t="s">
        <v>140</v>
      </c>
      <c r="C57" s="49" t="s">
        <v>141</v>
      </c>
      <c r="D57" s="38" t="s">
        <v>26</v>
      </c>
      <c r="E57" s="39">
        <v>16.77</v>
      </c>
      <c r="F57" s="40">
        <v>639.93</v>
      </c>
      <c r="G57" s="40">
        <f>E57*F57</f>
        <v>10731.6261</v>
      </c>
      <c r="H57" s="42">
        <v>0</v>
      </c>
      <c r="I57" s="41">
        <f>G57</f>
        <v>10731.6261</v>
      </c>
      <c r="J57" s="43"/>
      <c r="K57" s="34"/>
      <c r="L57" s="45"/>
      <c r="O57" s="45"/>
      <c r="P57" s="45"/>
      <c r="Q57" s="45"/>
    </row>
    <row r="58" spans="1:17" ht="14.25">
      <c r="A58" s="35" t="s">
        <v>142</v>
      </c>
      <c r="B58" s="36" t="s">
        <v>140</v>
      </c>
      <c r="C58" s="49" t="s">
        <v>143</v>
      </c>
      <c r="D58" s="38" t="s">
        <v>26</v>
      </c>
      <c r="E58" s="39">
        <v>3.36</v>
      </c>
      <c r="F58" s="40">
        <v>639.93</v>
      </c>
      <c r="G58" s="40">
        <f aca="true" t="shared" si="9" ref="G58:G61">ROUND(E58*F58,2)</f>
        <v>2150.16</v>
      </c>
      <c r="H58" s="42">
        <f>G58</f>
        <v>2150.16</v>
      </c>
      <c r="I58" s="42">
        <v>0</v>
      </c>
      <c r="J58" s="43"/>
      <c r="K58" s="34"/>
      <c r="L58" s="45"/>
      <c r="O58" s="45"/>
      <c r="P58" s="45"/>
      <c r="Q58" s="45"/>
    </row>
    <row r="59" spans="1:17" ht="14.25">
      <c r="A59" s="35" t="s">
        <v>144</v>
      </c>
      <c r="B59" s="36" t="s">
        <v>145</v>
      </c>
      <c r="C59" s="49" t="s">
        <v>146</v>
      </c>
      <c r="D59" s="38" t="s">
        <v>26</v>
      </c>
      <c r="E59" s="39">
        <v>4</v>
      </c>
      <c r="F59" s="75">
        <v>603.9</v>
      </c>
      <c r="G59" s="40">
        <f t="shared" si="9"/>
        <v>2415.6</v>
      </c>
      <c r="H59" s="42">
        <v>0</v>
      </c>
      <c r="I59" s="41">
        <v>2415.6</v>
      </c>
      <c r="J59" s="43"/>
      <c r="K59" s="76"/>
      <c r="L59" s="45"/>
      <c r="O59" s="45"/>
      <c r="P59" s="45"/>
      <c r="Q59" s="45"/>
    </row>
    <row r="60" spans="1:17" ht="14.25">
      <c r="A60" s="35" t="s">
        <v>147</v>
      </c>
      <c r="B60" s="36" t="s">
        <v>148</v>
      </c>
      <c r="C60" s="49" t="s">
        <v>149</v>
      </c>
      <c r="D60" s="38" t="s">
        <v>26</v>
      </c>
      <c r="E60" s="39">
        <v>2.4</v>
      </c>
      <c r="F60" s="40">
        <v>384.72</v>
      </c>
      <c r="G60" s="40">
        <f t="shared" si="9"/>
        <v>923.33</v>
      </c>
      <c r="H60" s="42">
        <f aca="true" t="shared" si="10" ref="H60:H61">G60</f>
        <v>923.33</v>
      </c>
      <c r="I60" s="41">
        <v>0</v>
      </c>
      <c r="J60" s="43"/>
      <c r="K60" s="34"/>
      <c r="L60" s="45"/>
      <c r="O60" s="45"/>
      <c r="P60" s="45"/>
      <c r="Q60" s="45"/>
    </row>
    <row r="61" spans="1:17" ht="14.25">
      <c r="A61" s="35" t="s">
        <v>150</v>
      </c>
      <c r="B61" s="48" t="s">
        <v>151</v>
      </c>
      <c r="C61" s="49" t="s">
        <v>152</v>
      </c>
      <c r="D61" s="38" t="s">
        <v>26</v>
      </c>
      <c r="E61" s="39">
        <v>2.4</v>
      </c>
      <c r="F61" s="40">
        <v>110.46</v>
      </c>
      <c r="G61" s="40">
        <f t="shared" si="9"/>
        <v>265.1</v>
      </c>
      <c r="H61" s="42">
        <f t="shared" si="10"/>
        <v>265.1</v>
      </c>
      <c r="I61" s="41">
        <v>0</v>
      </c>
      <c r="J61" s="43"/>
      <c r="K61" s="34"/>
      <c r="L61" s="45"/>
      <c r="O61" s="45"/>
      <c r="P61" s="45"/>
      <c r="Q61" s="45"/>
    </row>
    <row r="62" spans="1:17" ht="15">
      <c r="A62" s="35"/>
      <c r="B62" s="35"/>
      <c r="C62" s="52" t="s">
        <v>52</v>
      </c>
      <c r="D62" s="70"/>
      <c r="E62" s="35"/>
      <c r="F62" s="71"/>
      <c r="G62" s="53">
        <f>SUM(G57:G61)</f>
        <v>16485.8161</v>
      </c>
      <c r="H62" s="53">
        <f>SUM(H57:H61)</f>
        <v>3338.59</v>
      </c>
      <c r="I62" s="53">
        <f>SUM(I57:I61)</f>
        <v>13147.2261</v>
      </c>
      <c r="J62" s="43"/>
      <c r="K62" s="34"/>
      <c r="L62" s="55">
        <f>G62</f>
        <v>16485.8161</v>
      </c>
      <c r="M62" s="56">
        <f>ROUND(L62*1.2685,2)</f>
        <v>20912.26</v>
      </c>
      <c r="O62" s="45"/>
      <c r="P62" s="45"/>
      <c r="Q62" s="45"/>
    </row>
    <row r="63" spans="1:17" ht="14.25">
      <c r="A63" s="57">
        <v>6</v>
      </c>
      <c r="B63" s="57"/>
      <c r="C63" s="74" t="s">
        <v>153</v>
      </c>
      <c r="D63" s="59"/>
      <c r="E63" s="60"/>
      <c r="F63" s="61"/>
      <c r="G63" s="62"/>
      <c r="H63" s="61"/>
      <c r="I63" s="61"/>
      <c r="J63" s="63"/>
      <c r="K63" s="34"/>
      <c r="L63" s="45"/>
      <c r="O63" s="45"/>
      <c r="P63" s="45"/>
      <c r="Q63" s="45"/>
    </row>
    <row r="64" spans="1:17" s="86" customFormat="1" ht="42" customHeight="1">
      <c r="A64" s="77" t="s">
        <v>154</v>
      </c>
      <c r="B64" s="78" t="s">
        <v>155</v>
      </c>
      <c r="C64" s="79" t="s">
        <v>156</v>
      </c>
      <c r="D64" s="80" t="s">
        <v>26</v>
      </c>
      <c r="E64" s="81">
        <v>421.4</v>
      </c>
      <c r="F64" s="82">
        <v>74.23</v>
      </c>
      <c r="G64" s="82">
        <f aca="true" t="shared" si="11" ref="G64:G67">ROUND(E64*F64,2)</f>
        <v>31280.52</v>
      </c>
      <c r="H64" s="41">
        <f aca="true" t="shared" si="12" ref="H64:H66">G64</f>
        <v>31280.52</v>
      </c>
      <c r="I64" s="41">
        <v>0</v>
      </c>
      <c r="J64" s="83"/>
      <c r="K64" s="84"/>
      <c r="L64" s="85"/>
      <c r="O64" s="85"/>
      <c r="P64" s="85"/>
      <c r="Q64" s="85"/>
    </row>
    <row r="65" spans="1:17" s="86" customFormat="1" ht="28.5" customHeight="1">
      <c r="A65" s="77" t="s">
        <v>157</v>
      </c>
      <c r="B65" s="78" t="s">
        <v>158</v>
      </c>
      <c r="C65" s="87" t="s">
        <v>159</v>
      </c>
      <c r="D65" s="80" t="s">
        <v>60</v>
      </c>
      <c r="E65" s="81">
        <v>30.1</v>
      </c>
      <c r="F65" s="82">
        <v>50.97</v>
      </c>
      <c r="G65" s="82">
        <f t="shared" si="11"/>
        <v>1534.2</v>
      </c>
      <c r="H65" s="41">
        <f t="shared" si="12"/>
        <v>1534.2</v>
      </c>
      <c r="I65" s="41">
        <v>0</v>
      </c>
      <c r="J65" s="83"/>
      <c r="K65" s="84"/>
      <c r="L65" s="85"/>
      <c r="O65" s="85"/>
      <c r="P65" s="85"/>
      <c r="Q65" s="85"/>
    </row>
    <row r="66" spans="1:17" s="86" customFormat="1" ht="42" customHeight="1">
      <c r="A66" s="77" t="s">
        <v>160</v>
      </c>
      <c r="B66" s="78" t="s">
        <v>155</v>
      </c>
      <c r="C66" s="88" t="s">
        <v>156</v>
      </c>
      <c r="D66" s="80" t="s">
        <v>26</v>
      </c>
      <c r="E66" s="81">
        <v>89.85</v>
      </c>
      <c r="F66" s="82">
        <v>74.23</v>
      </c>
      <c r="G66" s="82">
        <f t="shared" si="11"/>
        <v>6669.57</v>
      </c>
      <c r="H66" s="41">
        <f t="shared" si="12"/>
        <v>6669.57</v>
      </c>
      <c r="I66" s="41">
        <v>0</v>
      </c>
      <c r="J66" s="83"/>
      <c r="K66" s="84"/>
      <c r="L66" s="85"/>
      <c r="O66" s="85"/>
      <c r="P66" s="85"/>
      <c r="Q66" s="85"/>
    </row>
    <row r="67" spans="1:17" ht="25.5">
      <c r="A67" s="77" t="s">
        <v>161</v>
      </c>
      <c r="B67" s="89"/>
      <c r="C67" s="90" t="s">
        <v>50</v>
      </c>
      <c r="D67" s="80" t="s">
        <v>51</v>
      </c>
      <c r="E67" s="91">
        <v>2</v>
      </c>
      <c r="F67" s="92">
        <v>1200</v>
      </c>
      <c r="G67" s="92">
        <f t="shared" si="11"/>
        <v>2400</v>
      </c>
      <c r="H67" s="41">
        <v>0</v>
      </c>
      <c r="I67" s="42">
        <f>G67</f>
        <v>2400</v>
      </c>
      <c r="J67" s="43"/>
      <c r="K67" s="34"/>
      <c r="L67" s="45"/>
      <c r="O67" s="45"/>
      <c r="P67" s="45"/>
      <c r="Q67" s="45"/>
    </row>
    <row r="68" spans="1:17" ht="15">
      <c r="A68" s="35"/>
      <c r="B68" s="35"/>
      <c r="C68" s="52" t="s">
        <v>52</v>
      </c>
      <c r="D68" s="70"/>
      <c r="E68" s="35"/>
      <c r="F68" s="71"/>
      <c r="G68" s="53">
        <f>SUM(G64:G67)</f>
        <v>41884.29</v>
      </c>
      <c r="H68" s="53">
        <f>SUM(H64:H67)</f>
        <v>39484.29</v>
      </c>
      <c r="I68" s="53">
        <f>SUM(I64:I67)</f>
        <v>2400</v>
      </c>
      <c r="J68" s="43"/>
      <c r="K68" s="34"/>
      <c r="L68" s="55">
        <f>G68</f>
        <v>41884.29</v>
      </c>
      <c r="M68" s="56">
        <f>ROUND(L68*1.2685,2)</f>
        <v>53130.22</v>
      </c>
      <c r="O68" s="45"/>
      <c r="P68" s="45"/>
      <c r="Q68" s="45"/>
    </row>
    <row r="69" spans="1:17" ht="14.25">
      <c r="A69" s="57">
        <v>7</v>
      </c>
      <c r="B69" s="57"/>
      <c r="C69" s="57" t="s">
        <v>162</v>
      </c>
      <c r="D69" s="57"/>
      <c r="E69" s="57"/>
      <c r="F69" s="93"/>
      <c r="G69" s="93"/>
      <c r="H69" s="93"/>
      <c r="I69" s="93"/>
      <c r="J69" s="94"/>
      <c r="K69" s="34"/>
      <c r="L69" s="45"/>
      <c r="O69" s="45"/>
      <c r="P69" s="45"/>
      <c r="Q69" s="45"/>
    </row>
    <row r="70" spans="1:17" ht="14.25">
      <c r="A70" s="95" t="s">
        <v>163</v>
      </c>
      <c r="B70" s="67" t="s">
        <v>164</v>
      </c>
      <c r="C70" s="50" t="s">
        <v>165</v>
      </c>
      <c r="D70" s="38" t="s">
        <v>166</v>
      </c>
      <c r="E70" s="96">
        <v>2</v>
      </c>
      <c r="F70" s="97">
        <v>178.68</v>
      </c>
      <c r="G70" s="98">
        <f aca="true" t="shared" si="13" ref="G70:G97">ROUND(E70*F70,2)</f>
        <v>357.36</v>
      </c>
      <c r="H70" s="98">
        <f aca="true" t="shared" si="14" ref="H70:H97">G70</f>
        <v>357.36</v>
      </c>
      <c r="I70" s="41">
        <v>0</v>
      </c>
      <c r="J70" s="99"/>
      <c r="K70" s="34"/>
      <c r="L70" s="45"/>
      <c r="O70" s="45"/>
      <c r="P70" s="45"/>
      <c r="Q70" s="45"/>
    </row>
    <row r="71" spans="1:17" ht="14.25">
      <c r="A71" s="95" t="s">
        <v>167</v>
      </c>
      <c r="B71" s="67" t="s">
        <v>168</v>
      </c>
      <c r="C71" s="50" t="s">
        <v>169</v>
      </c>
      <c r="D71" s="38" t="s">
        <v>166</v>
      </c>
      <c r="E71" s="96">
        <v>2</v>
      </c>
      <c r="F71" s="97">
        <v>203.38</v>
      </c>
      <c r="G71" s="98">
        <f t="shared" si="13"/>
        <v>406.76</v>
      </c>
      <c r="H71" s="98">
        <f t="shared" si="14"/>
        <v>406.76</v>
      </c>
      <c r="I71" s="41">
        <v>0</v>
      </c>
      <c r="J71" s="99"/>
      <c r="K71" s="34"/>
      <c r="L71" s="45"/>
      <c r="O71" s="45"/>
      <c r="P71" s="45"/>
      <c r="Q71" s="45"/>
    </row>
    <row r="72" spans="1:17" ht="25.5">
      <c r="A72" s="95" t="s">
        <v>170</v>
      </c>
      <c r="B72" s="67" t="s">
        <v>171</v>
      </c>
      <c r="C72" s="50" t="s">
        <v>172</v>
      </c>
      <c r="D72" s="38" t="s">
        <v>166</v>
      </c>
      <c r="E72" s="96">
        <v>1</v>
      </c>
      <c r="F72" s="97">
        <v>156.84</v>
      </c>
      <c r="G72" s="98">
        <f t="shared" si="13"/>
        <v>156.84</v>
      </c>
      <c r="H72" s="98">
        <f t="shared" si="14"/>
        <v>156.84</v>
      </c>
      <c r="I72" s="41">
        <v>0</v>
      </c>
      <c r="J72" s="99"/>
      <c r="K72" s="34"/>
      <c r="L72" s="45"/>
      <c r="O72" s="45"/>
      <c r="P72" s="45"/>
      <c r="Q72" s="45"/>
    </row>
    <row r="73" spans="1:17" ht="25.5">
      <c r="A73" s="95" t="s">
        <v>173</v>
      </c>
      <c r="B73" s="67" t="s">
        <v>174</v>
      </c>
      <c r="C73" s="50" t="s">
        <v>175</v>
      </c>
      <c r="D73" s="38" t="s">
        <v>166</v>
      </c>
      <c r="E73" s="96">
        <v>2</v>
      </c>
      <c r="F73" s="97">
        <v>46.26</v>
      </c>
      <c r="G73" s="98">
        <f t="shared" si="13"/>
        <v>92.52</v>
      </c>
      <c r="H73" s="98">
        <f t="shared" si="14"/>
        <v>92.52</v>
      </c>
      <c r="I73" s="41">
        <v>0</v>
      </c>
      <c r="J73" s="99"/>
      <c r="K73" s="34"/>
      <c r="L73" s="45"/>
      <c r="O73" s="45"/>
      <c r="P73" s="45"/>
      <c r="Q73" s="45"/>
    </row>
    <row r="74" spans="1:17" ht="25.5">
      <c r="A74" s="95" t="s">
        <v>176</v>
      </c>
      <c r="B74" s="67" t="s">
        <v>177</v>
      </c>
      <c r="C74" s="50" t="s">
        <v>178</v>
      </c>
      <c r="D74" s="38" t="s">
        <v>166</v>
      </c>
      <c r="E74" s="96">
        <v>2</v>
      </c>
      <c r="F74" s="97">
        <v>49.19</v>
      </c>
      <c r="G74" s="98">
        <f t="shared" si="13"/>
        <v>98.38</v>
      </c>
      <c r="H74" s="98">
        <f t="shared" si="14"/>
        <v>98.38</v>
      </c>
      <c r="I74" s="41">
        <v>0</v>
      </c>
      <c r="J74" s="99"/>
      <c r="K74" s="34"/>
      <c r="L74" s="45"/>
      <c r="O74" s="45"/>
      <c r="P74" s="45"/>
      <c r="Q74" s="45"/>
    </row>
    <row r="75" spans="1:17" ht="14.25">
      <c r="A75" s="95" t="s">
        <v>179</v>
      </c>
      <c r="B75" s="67" t="s">
        <v>180</v>
      </c>
      <c r="C75" s="50" t="s">
        <v>181</v>
      </c>
      <c r="D75" s="38" t="s">
        <v>166</v>
      </c>
      <c r="E75" s="96">
        <v>2</v>
      </c>
      <c r="F75" s="97">
        <v>32.78</v>
      </c>
      <c r="G75" s="98">
        <f t="shared" si="13"/>
        <v>65.56</v>
      </c>
      <c r="H75" s="98">
        <f t="shared" si="14"/>
        <v>65.56</v>
      </c>
      <c r="I75" s="41">
        <v>0</v>
      </c>
      <c r="J75" s="99"/>
      <c r="K75" s="34"/>
      <c r="L75" s="45"/>
      <c r="O75" s="45"/>
      <c r="P75" s="45"/>
      <c r="Q75" s="45"/>
    </row>
    <row r="76" spans="1:17" ht="14.25">
      <c r="A76" s="95" t="s">
        <v>182</v>
      </c>
      <c r="B76" s="67" t="s">
        <v>183</v>
      </c>
      <c r="C76" s="50" t="s">
        <v>184</v>
      </c>
      <c r="D76" s="38" t="s">
        <v>166</v>
      </c>
      <c r="E76" s="96">
        <v>2</v>
      </c>
      <c r="F76" s="97">
        <v>26.43</v>
      </c>
      <c r="G76" s="98">
        <f t="shared" si="13"/>
        <v>52.86</v>
      </c>
      <c r="H76" s="98">
        <f t="shared" si="14"/>
        <v>52.86</v>
      </c>
      <c r="I76" s="41">
        <v>0</v>
      </c>
      <c r="J76" s="99"/>
      <c r="K76" s="34"/>
      <c r="L76" s="45"/>
      <c r="O76" s="45"/>
      <c r="P76" s="45"/>
      <c r="Q76" s="45"/>
    </row>
    <row r="77" spans="1:17" ht="14.25">
      <c r="A77" s="95" t="s">
        <v>185</v>
      </c>
      <c r="B77" s="67" t="s">
        <v>186</v>
      </c>
      <c r="C77" s="50" t="s">
        <v>187</v>
      </c>
      <c r="D77" s="38" t="s">
        <v>166</v>
      </c>
      <c r="E77" s="96">
        <v>1</v>
      </c>
      <c r="F77" s="97">
        <v>26.52</v>
      </c>
      <c r="G77" s="98">
        <f t="shared" si="13"/>
        <v>26.52</v>
      </c>
      <c r="H77" s="98">
        <f t="shared" si="14"/>
        <v>26.52</v>
      </c>
      <c r="I77" s="41">
        <v>0</v>
      </c>
      <c r="J77" s="99"/>
      <c r="K77" s="34"/>
      <c r="L77" s="45"/>
      <c r="O77" s="45"/>
      <c r="P77" s="45"/>
      <c r="Q77" s="45"/>
    </row>
    <row r="78" spans="1:17" ht="14.25">
      <c r="A78" s="95" t="s">
        <v>188</v>
      </c>
      <c r="B78" s="67" t="s">
        <v>189</v>
      </c>
      <c r="C78" s="50" t="s">
        <v>190</v>
      </c>
      <c r="D78" s="38" t="s">
        <v>166</v>
      </c>
      <c r="E78" s="96">
        <v>2</v>
      </c>
      <c r="F78" s="97">
        <v>4.67</v>
      </c>
      <c r="G78" s="98">
        <f t="shared" si="13"/>
        <v>9.34</v>
      </c>
      <c r="H78" s="98">
        <f t="shared" si="14"/>
        <v>9.34</v>
      </c>
      <c r="I78" s="41">
        <v>0</v>
      </c>
      <c r="J78" s="99"/>
      <c r="K78" s="34"/>
      <c r="L78" s="45"/>
      <c r="O78" s="45"/>
      <c r="P78" s="45"/>
      <c r="Q78" s="45"/>
    </row>
    <row r="79" spans="1:17" ht="14.25">
      <c r="A79" s="95" t="s">
        <v>191</v>
      </c>
      <c r="B79" s="67" t="s">
        <v>192</v>
      </c>
      <c r="C79" s="50" t="s">
        <v>193</v>
      </c>
      <c r="D79" s="38" t="s">
        <v>166</v>
      </c>
      <c r="E79" s="96">
        <v>2</v>
      </c>
      <c r="F79" s="97">
        <v>7.95</v>
      </c>
      <c r="G79" s="98">
        <f t="shared" si="13"/>
        <v>15.9</v>
      </c>
      <c r="H79" s="98">
        <f t="shared" si="14"/>
        <v>15.9</v>
      </c>
      <c r="I79" s="41">
        <v>0</v>
      </c>
      <c r="J79" s="99"/>
      <c r="K79" s="34"/>
      <c r="L79" s="45"/>
      <c r="O79" s="45"/>
      <c r="P79" s="45"/>
      <c r="Q79" s="45"/>
    </row>
    <row r="80" spans="1:17" ht="14.25">
      <c r="A80" s="95" t="s">
        <v>194</v>
      </c>
      <c r="B80" s="67" t="s">
        <v>195</v>
      </c>
      <c r="C80" s="50" t="s">
        <v>196</v>
      </c>
      <c r="D80" s="38" t="s">
        <v>166</v>
      </c>
      <c r="E80" s="96">
        <v>2</v>
      </c>
      <c r="F80" s="97">
        <v>30.1</v>
      </c>
      <c r="G80" s="98">
        <f t="shared" si="13"/>
        <v>60.2</v>
      </c>
      <c r="H80" s="98">
        <f t="shared" si="14"/>
        <v>60.2</v>
      </c>
      <c r="I80" s="41">
        <v>0</v>
      </c>
      <c r="J80" s="99"/>
      <c r="K80" s="34"/>
      <c r="L80" s="45"/>
      <c r="O80" s="45"/>
      <c r="P80" s="45"/>
      <c r="Q80" s="45"/>
    </row>
    <row r="81" spans="1:17" ht="14.25">
      <c r="A81" s="95" t="s">
        <v>197</v>
      </c>
      <c r="B81" s="67" t="s">
        <v>198</v>
      </c>
      <c r="C81" s="50" t="s">
        <v>199</v>
      </c>
      <c r="D81" s="38" t="s">
        <v>166</v>
      </c>
      <c r="E81" s="96">
        <v>1</v>
      </c>
      <c r="F81" s="97">
        <v>31.91</v>
      </c>
      <c r="G81" s="98">
        <f t="shared" si="13"/>
        <v>31.91</v>
      </c>
      <c r="H81" s="98">
        <f t="shared" si="14"/>
        <v>31.91</v>
      </c>
      <c r="I81" s="41">
        <v>0</v>
      </c>
      <c r="J81" s="99"/>
      <c r="K81" s="34"/>
      <c r="L81" s="45"/>
      <c r="O81" s="45"/>
      <c r="P81" s="45"/>
      <c r="Q81" s="45"/>
    </row>
    <row r="82" spans="1:17" ht="25.5">
      <c r="A82" s="95" t="s">
        <v>200</v>
      </c>
      <c r="B82" s="67" t="s">
        <v>201</v>
      </c>
      <c r="C82" s="50" t="s">
        <v>202</v>
      </c>
      <c r="D82" s="38" t="s">
        <v>203</v>
      </c>
      <c r="E82" s="96">
        <v>102</v>
      </c>
      <c r="F82" s="97">
        <v>19.72</v>
      </c>
      <c r="G82" s="98">
        <f t="shared" si="13"/>
        <v>2011.44</v>
      </c>
      <c r="H82" s="98">
        <f t="shared" si="14"/>
        <v>2011.44</v>
      </c>
      <c r="I82" s="41">
        <v>0</v>
      </c>
      <c r="J82" s="99"/>
      <c r="K82" s="34"/>
      <c r="L82" s="45"/>
      <c r="O82" s="45"/>
      <c r="P82" s="45"/>
      <c r="Q82" s="45"/>
    </row>
    <row r="83" spans="1:17" ht="25.5">
      <c r="A83" s="95" t="s">
        <v>204</v>
      </c>
      <c r="B83" s="67" t="s">
        <v>205</v>
      </c>
      <c r="C83" s="50" t="s">
        <v>206</v>
      </c>
      <c r="D83" s="38" t="s">
        <v>203</v>
      </c>
      <c r="E83" s="96">
        <v>12</v>
      </c>
      <c r="F83" s="97">
        <v>31.36</v>
      </c>
      <c r="G83" s="98">
        <f t="shared" si="13"/>
        <v>376.32</v>
      </c>
      <c r="H83" s="98">
        <f t="shared" si="14"/>
        <v>376.32</v>
      </c>
      <c r="I83" s="41">
        <v>0</v>
      </c>
      <c r="J83" s="99"/>
      <c r="K83" s="34"/>
      <c r="L83" s="45"/>
      <c r="O83" s="45"/>
      <c r="P83" s="45"/>
      <c r="Q83" s="45"/>
    </row>
    <row r="84" spans="1:17" ht="38.25">
      <c r="A84" s="95" t="s">
        <v>207</v>
      </c>
      <c r="B84" s="67" t="s">
        <v>208</v>
      </c>
      <c r="C84" s="50" t="s">
        <v>209</v>
      </c>
      <c r="D84" s="38" t="s">
        <v>203</v>
      </c>
      <c r="E84" s="96">
        <v>132</v>
      </c>
      <c r="F84" s="97">
        <v>49.15</v>
      </c>
      <c r="G84" s="98">
        <f t="shared" si="13"/>
        <v>6487.8</v>
      </c>
      <c r="H84" s="98">
        <f t="shared" si="14"/>
        <v>6487.8</v>
      </c>
      <c r="I84" s="41">
        <v>0</v>
      </c>
      <c r="J84" s="99"/>
      <c r="K84" s="34"/>
      <c r="L84" s="45"/>
      <c r="O84" s="45"/>
      <c r="P84" s="45"/>
      <c r="Q84" s="45"/>
    </row>
    <row r="85" spans="1:17" ht="38.25">
      <c r="A85" s="95" t="s">
        <v>210</v>
      </c>
      <c r="B85" s="67" t="s">
        <v>211</v>
      </c>
      <c r="C85" s="50" t="s">
        <v>212</v>
      </c>
      <c r="D85" s="38" t="s">
        <v>203</v>
      </c>
      <c r="E85" s="96">
        <v>12</v>
      </c>
      <c r="F85" s="97">
        <v>43.81</v>
      </c>
      <c r="G85" s="98">
        <f t="shared" si="13"/>
        <v>525.72</v>
      </c>
      <c r="H85" s="98">
        <f t="shared" si="14"/>
        <v>525.72</v>
      </c>
      <c r="I85" s="41">
        <v>0</v>
      </c>
      <c r="J85" s="99"/>
      <c r="K85" s="34"/>
      <c r="L85" s="45"/>
      <c r="O85" s="45"/>
      <c r="P85" s="45"/>
      <c r="Q85" s="45"/>
    </row>
    <row r="86" spans="1:17" ht="38.25">
      <c r="A86" s="95" t="s">
        <v>213</v>
      </c>
      <c r="B86" s="67" t="s">
        <v>214</v>
      </c>
      <c r="C86" s="50" t="s">
        <v>215</v>
      </c>
      <c r="D86" s="38" t="s">
        <v>203</v>
      </c>
      <c r="E86" s="96">
        <v>6</v>
      </c>
      <c r="F86" s="97">
        <v>28.49</v>
      </c>
      <c r="G86" s="98">
        <f t="shared" si="13"/>
        <v>170.94</v>
      </c>
      <c r="H86" s="98">
        <f t="shared" si="14"/>
        <v>170.94</v>
      </c>
      <c r="I86" s="41">
        <v>0</v>
      </c>
      <c r="J86" s="99"/>
      <c r="K86" s="34"/>
      <c r="L86" s="45"/>
      <c r="O86" s="45"/>
      <c r="P86" s="45"/>
      <c r="Q86" s="45"/>
    </row>
    <row r="87" spans="1:17" ht="25.5">
      <c r="A87" s="95" t="s">
        <v>216</v>
      </c>
      <c r="B87" s="67" t="s">
        <v>217</v>
      </c>
      <c r="C87" s="50" t="s">
        <v>218</v>
      </c>
      <c r="D87" s="38" t="s">
        <v>166</v>
      </c>
      <c r="E87" s="96">
        <v>2</v>
      </c>
      <c r="F87" s="97">
        <v>70.95</v>
      </c>
      <c r="G87" s="98">
        <f t="shared" si="13"/>
        <v>141.9</v>
      </c>
      <c r="H87" s="98">
        <f t="shared" si="14"/>
        <v>141.9</v>
      </c>
      <c r="I87" s="41">
        <v>0</v>
      </c>
      <c r="J87" s="99"/>
      <c r="K87" s="34"/>
      <c r="L87" s="45"/>
      <c r="O87" s="45"/>
      <c r="P87" s="45"/>
      <c r="Q87" s="45"/>
    </row>
    <row r="88" spans="1:17" ht="25.5">
      <c r="A88" s="95" t="s">
        <v>219</v>
      </c>
      <c r="B88" s="67" t="s">
        <v>220</v>
      </c>
      <c r="C88" s="50" t="s">
        <v>221</v>
      </c>
      <c r="D88" s="38" t="s">
        <v>166</v>
      </c>
      <c r="E88" s="96">
        <v>2</v>
      </c>
      <c r="F88" s="97">
        <v>76.97</v>
      </c>
      <c r="G88" s="98">
        <f t="shared" si="13"/>
        <v>153.94</v>
      </c>
      <c r="H88" s="98">
        <f t="shared" si="14"/>
        <v>153.94</v>
      </c>
      <c r="I88" s="41">
        <v>0</v>
      </c>
      <c r="J88" s="99"/>
      <c r="K88" s="34"/>
      <c r="L88" s="45"/>
      <c r="O88" s="45"/>
      <c r="P88" s="45"/>
      <c r="Q88" s="45"/>
    </row>
    <row r="89" spans="1:17" ht="25.5">
      <c r="A89" s="95" t="s">
        <v>222</v>
      </c>
      <c r="B89" s="67" t="s">
        <v>223</v>
      </c>
      <c r="C89" s="50" t="s">
        <v>224</v>
      </c>
      <c r="D89" s="38" t="s">
        <v>166</v>
      </c>
      <c r="E89" s="96">
        <v>1</v>
      </c>
      <c r="F89" s="97">
        <v>412.37</v>
      </c>
      <c r="G89" s="98">
        <f t="shared" si="13"/>
        <v>412.37</v>
      </c>
      <c r="H89" s="98">
        <f t="shared" si="14"/>
        <v>412.37</v>
      </c>
      <c r="I89" s="41">
        <v>0</v>
      </c>
      <c r="J89" s="99"/>
      <c r="K89" s="34"/>
      <c r="L89" s="45"/>
      <c r="O89" s="45"/>
      <c r="P89" s="45"/>
      <c r="Q89" s="45"/>
    </row>
    <row r="90" spans="1:17" ht="25.5">
      <c r="A90" s="95" t="s">
        <v>225</v>
      </c>
      <c r="B90" s="67" t="s">
        <v>226</v>
      </c>
      <c r="C90" s="72" t="s">
        <v>227</v>
      </c>
      <c r="D90" s="38" t="s">
        <v>166</v>
      </c>
      <c r="E90" s="96">
        <v>2</v>
      </c>
      <c r="F90" s="97">
        <v>62.91</v>
      </c>
      <c r="G90" s="98">
        <f t="shared" si="13"/>
        <v>125.82</v>
      </c>
      <c r="H90" s="98">
        <f t="shared" si="14"/>
        <v>125.82</v>
      </c>
      <c r="I90" s="41">
        <v>0</v>
      </c>
      <c r="J90" s="99"/>
      <c r="K90" s="34"/>
      <c r="L90" s="45"/>
      <c r="O90" s="45"/>
      <c r="P90" s="45"/>
      <c r="Q90" s="45"/>
    </row>
    <row r="91" spans="1:17" ht="14.25">
      <c r="A91" s="95" t="s">
        <v>228</v>
      </c>
      <c r="B91" s="67" t="s">
        <v>229</v>
      </c>
      <c r="C91" s="50" t="s">
        <v>230</v>
      </c>
      <c r="D91" s="38" t="s">
        <v>166</v>
      </c>
      <c r="E91" s="96">
        <v>1</v>
      </c>
      <c r="F91" s="97">
        <v>204.57</v>
      </c>
      <c r="G91" s="98">
        <f t="shared" si="13"/>
        <v>204.57</v>
      </c>
      <c r="H91" s="98">
        <f t="shared" si="14"/>
        <v>204.57</v>
      </c>
      <c r="I91" s="41">
        <v>0</v>
      </c>
      <c r="J91" s="99"/>
      <c r="K91" s="34"/>
      <c r="L91" s="45"/>
      <c r="O91" s="45"/>
      <c r="P91" s="45"/>
      <c r="Q91" s="45"/>
    </row>
    <row r="92" spans="1:17" ht="14.25">
      <c r="A92" s="95" t="s">
        <v>231</v>
      </c>
      <c r="B92" s="67" t="s">
        <v>232</v>
      </c>
      <c r="C92" s="50" t="s">
        <v>233</v>
      </c>
      <c r="D92" s="38" t="s">
        <v>166</v>
      </c>
      <c r="E92" s="96">
        <v>1</v>
      </c>
      <c r="F92" s="97">
        <v>57.45</v>
      </c>
      <c r="G92" s="98">
        <f t="shared" si="13"/>
        <v>57.45</v>
      </c>
      <c r="H92" s="98">
        <f t="shared" si="14"/>
        <v>57.45</v>
      </c>
      <c r="I92" s="41">
        <v>0</v>
      </c>
      <c r="J92" s="99"/>
      <c r="K92" s="34"/>
      <c r="L92" s="45"/>
      <c r="O92" s="45"/>
      <c r="P92" s="45"/>
      <c r="Q92" s="45"/>
    </row>
    <row r="93" spans="1:17" ht="25.5">
      <c r="A93" s="95" t="s">
        <v>234</v>
      </c>
      <c r="B93" s="67" t="s">
        <v>235</v>
      </c>
      <c r="C93" s="50" t="s">
        <v>236</v>
      </c>
      <c r="D93" s="38" t="s">
        <v>237</v>
      </c>
      <c r="E93" s="96">
        <v>2</v>
      </c>
      <c r="F93" s="97">
        <v>48.28</v>
      </c>
      <c r="G93" s="98">
        <f t="shared" si="13"/>
        <v>96.56</v>
      </c>
      <c r="H93" s="98">
        <f t="shared" si="14"/>
        <v>96.56</v>
      </c>
      <c r="I93" s="41">
        <v>0</v>
      </c>
      <c r="J93" s="99"/>
      <c r="K93" s="34"/>
      <c r="L93" s="45"/>
      <c r="O93" s="45"/>
      <c r="P93" s="45"/>
      <c r="Q93" s="45"/>
    </row>
    <row r="94" spans="1:17" ht="14.25">
      <c r="A94" s="95" t="s">
        <v>238</v>
      </c>
      <c r="B94" s="67" t="s">
        <v>239</v>
      </c>
      <c r="C94" s="100" t="s">
        <v>240</v>
      </c>
      <c r="D94" s="38" t="s">
        <v>237</v>
      </c>
      <c r="E94" s="96">
        <v>4</v>
      </c>
      <c r="F94" s="97">
        <v>535.06</v>
      </c>
      <c r="G94" s="98">
        <f t="shared" si="13"/>
        <v>2140.24</v>
      </c>
      <c r="H94" s="98">
        <f t="shared" si="14"/>
        <v>2140.24</v>
      </c>
      <c r="I94" s="41">
        <v>0</v>
      </c>
      <c r="J94" s="99"/>
      <c r="K94" s="34"/>
      <c r="L94" s="45"/>
      <c r="O94" s="45"/>
      <c r="P94" s="45"/>
      <c r="Q94" s="45"/>
    </row>
    <row r="95" spans="1:17" ht="14.25">
      <c r="A95" s="95" t="s">
        <v>241</v>
      </c>
      <c r="B95" s="67" t="s">
        <v>242</v>
      </c>
      <c r="C95" s="101" t="s">
        <v>243</v>
      </c>
      <c r="D95" s="38" t="s">
        <v>237</v>
      </c>
      <c r="E95" s="96">
        <v>4</v>
      </c>
      <c r="F95" s="97">
        <v>81.53</v>
      </c>
      <c r="G95" s="98">
        <f t="shared" si="13"/>
        <v>326.12</v>
      </c>
      <c r="H95" s="98">
        <f t="shared" si="14"/>
        <v>326.12</v>
      </c>
      <c r="I95" s="41">
        <v>0</v>
      </c>
      <c r="J95" s="99"/>
      <c r="K95" s="34"/>
      <c r="L95" s="45"/>
      <c r="O95" s="45"/>
      <c r="P95" s="45"/>
      <c r="Q95" s="45"/>
    </row>
    <row r="96" spans="1:17" ht="14.25">
      <c r="A96" s="95" t="s">
        <v>244</v>
      </c>
      <c r="B96" s="67" t="s">
        <v>245</v>
      </c>
      <c r="C96" s="101" t="s">
        <v>246</v>
      </c>
      <c r="D96" s="38" t="s">
        <v>237</v>
      </c>
      <c r="E96" s="96">
        <v>2</v>
      </c>
      <c r="F96" s="97">
        <v>220.75</v>
      </c>
      <c r="G96" s="98">
        <f t="shared" si="13"/>
        <v>441.5</v>
      </c>
      <c r="H96" s="98">
        <f t="shared" si="14"/>
        <v>441.5</v>
      </c>
      <c r="I96" s="41">
        <v>0</v>
      </c>
      <c r="J96" s="99"/>
      <c r="K96" s="34"/>
      <c r="L96" s="45"/>
      <c r="O96" s="45"/>
      <c r="P96" s="45"/>
      <c r="Q96" s="45"/>
    </row>
    <row r="97" spans="1:17" ht="14.25">
      <c r="A97" s="95" t="s">
        <v>247</v>
      </c>
      <c r="B97" s="67" t="s">
        <v>248</v>
      </c>
      <c r="C97" s="101" t="s">
        <v>249</v>
      </c>
      <c r="D97" s="38" t="s">
        <v>237</v>
      </c>
      <c r="E97" s="96">
        <v>1</v>
      </c>
      <c r="F97" s="97">
        <v>379.57</v>
      </c>
      <c r="G97" s="98">
        <f t="shared" si="13"/>
        <v>379.57</v>
      </c>
      <c r="H97" s="98">
        <f t="shared" si="14"/>
        <v>379.57</v>
      </c>
      <c r="I97" s="41">
        <v>0</v>
      </c>
      <c r="J97" s="99"/>
      <c r="K97" s="34"/>
      <c r="L97" s="45"/>
      <c r="O97" s="45"/>
      <c r="P97" s="45"/>
      <c r="Q97" s="45"/>
    </row>
    <row r="98" spans="1:17" ht="25.5">
      <c r="A98" s="95" t="s">
        <v>250</v>
      </c>
      <c r="B98" s="35"/>
      <c r="C98" s="38" t="s">
        <v>50</v>
      </c>
      <c r="D98" s="38" t="s">
        <v>51</v>
      </c>
      <c r="E98" s="39">
        <v>1</v>
      </c>
      <c r="F98" s="102">
        <v>1200</v>
      </c>
      <c r="G98" s="40">
        <v>3000</v>
      </c>
      <c r="H98" s="41">
        <v>0</v>
      </c>
      <c r="I98" s="42">
        <v>3000</v>
      </c>
      <c r="J98" s="99"/>
      <c r="K98" s="34"/>
      <c r="L98" s="45"/>
      <c r="O98" s="45"/>
      <c r="P98" s="45"/>
      <c r="Q98" s="45"/>
    </row>
    <row r="99" spans="1:17" ht="15">
      <c r="A99" s="35"/>
      <c r="B99" s="35"/>
      <c r="C99" s="103" t="s">
        <v>52</v>
      </c>
      <c r="D99" s="104"/>
      <c r="E99" s="95"/>
      <c r="F99" s="105"/>
      <c r="G99" s="106">
        <f>SUM(G70:G98)</f>
        <v>18426.410000000003</v>
      </c>
      <c r="H99" s="106">
        <f>SUM(H70:H98)</f>
        <v>15426.410000000002</v>
      </c>
      <c r="I99" s="106">
        <f>SUM(I70:I98)</f>
        <v>3000</v>
      </c>
      <c r="J99" s="43"/>
      <c r="K99" s="34"/>
      <c r="L99" s="55">
        <f>G99</f>
        <v>18426.410000000003</v>
      </c>
      <c r="M99" s="56">
        <f>ROUND(L99*1.2685,2)</f>
        <v>23373.9</v>
      </c>
      <c r="O99" s="45"/>
      <c r="P99" s="45"/>
      <c r="Q99" s="45"/>
    </row>
    <row r="100" spans="1:17" ht="14.25">
      <c r="A100" s="57">
        <v>8</v>
      </c>
      <c r="B100" s="57"/>
      <c r="C100" s="57" t="s">
        <v>251</v>
      </c>
      <c r="D100" s="57"/>
      <c r="E100" s="57"/>
      <c r="F100" s="93"/>
      <c r="G100" s="93"/>
      <c r="H100" s="93"/>
      <c r="I100" s="93"/>
      <c r="J100" s="94"/>
      <c r="K100" s="34"/>
      <c r="L100" s="45"/>
      <c r="O100" s="45"/>
      <c r="P100" s="45"/>
      <c r="Q100" s="45"/>
    </row>
    <row r="101" spans="1:17" ht="28.5">
      <c r="A101" s="95" t="s">
        <v>252</v>
      </c>
      <c r="B101" s="78" t="s">
        <v>253</v>
      </c>
      <c r="C101" s="107" t="s">
        <v>254</v>
      </c>
      <c r="D101" s="38" t="s">
        <v>255</v>
      </c>
      <c r="E101" s="39">
        <v>1</v>
      </c>
      <c r="F101" s="108">
        <v>87.01</v>
      </c>
      <c r="G101" s="98">
        <f aca="true" t="shared" si="15" ref="G101:G121">ROUND(E101*F101,2)</f>
        <v>87.01</v>
      </c>
      <c r="H101" s="98">
        <f aca="true" t="shared" si="16" ref="H101:H121">G101</f>
        <v>87.01</v>
      </c>
      <c r="I101" s="41">
        <v>0</v>
      </c>
      <c r="J101" s="99"/>
      <c r="K101" s="34"/>
      <c r="L101" s="45"/>
      <c r="O101" s="45"/>
      <c r="P101" s="45"/>
      <c r="Q101" s="45"/>
    </row>
    <row r="102" spans="1:17" ht="28.5">
      <c r="A102" s="95" t="s">
        <v>256</v>
      </c>
      <c r="B102" s="78" t="s">
        <v>257</v>
      </c>
      <c r="C102" s="107" t="s">
        <v>258</v>
      </c>
      <c r="D102" s="38" t="s">
        <v>255</v>
      </c>
      <c r="E102" s="39">
        <v>50</v>
      </c>
      <c r="F102" s="108">
        <v>19.48</v>
      </c>
      <c r="G102" s="98">
        <f t="shared" si="15"/>
        <v>974</v>
      </c>
      <c r="H102" s="98">
        <f t="shared" si="16"/>
        <v>974</v>
      </c>
      <c r="I102" s="41">
        <v>0</v>
      </c>
      <c r="J102" s="99"/>
      <c r="K102" s="34"/>
      <c r="L102" s="45"/>
      <c r="O102" s="45"/>
      <c r="P102" s="45"/>
      <c r="Q102" s="45"/>
    </row>
    <row r="103" spans="1:17" ht="14.25">
      <c r="A103" s="95" t="s">
        <v>259</v>
      </c>
      <c r="B103" s="78" t="s">
        <v>260</v>
      </c>
      <c r="C103" s="107" t="s">
        <v>261</v>
      </c>
      <c r="D103" s="38" t="s">
        <v>255</v>
      </c>
      <c r="E103" s="39">
        <v>6</v>
      </c>
      <c r="F103" s="108">
        <v>5.84</v>
      </c>
      <c r="G103" s="98">
        <f t="shared" si="15"/>
        <v>35.04</v>
      </c>
      <c r="H103" s="98">
        <f t="shared" si="16"/>
        <v>35.04</v>
      </c>
      <c r="I103" s="41">
        <v>0</v>
      </c>
      <c r="J103" s="99"/>
      <c r="K103" s="34"/>
      <c r="L103" s="45"/>
      <c r="O103" s="45"/>
      <c r="P103" s="45"/>
      <c r="Q103" s="45"/>
    </row>
    <row r="104" spans="1:17" ht="28.5">
      <c r="A104" s="95" t="s">
        <v>262</v>
      </c>
      <c r="B104" s="89" t="s">
        <v>263</v>
      </c>
      <c r="C104" s="107" t="s">
        <v>264</v>
      </c>
      <c r="D104" s="38" t="s">
        <v>255</v>
      </c>
      <c r="E104" s="39">
        <v>1</v>
      </c>
      <c r="F104" s="108">
        <v>82.45</v>
      </c>
      <c r="G104" s="98">
        <f t="shared" si="15"/>
        <v>82.45</v>
      </c>
      <c r="H104" s="98">
        <f t="shared" si="16"/>
        <v>82.45</v>
      </c>
      <c r="I104" s="41">
        <v>0</v>
      </c>
      <c r="J104" s="99"/>
      <c r="K104" s="34"/>
      <c r="L104" s="45"/>
      <c r="O104" s="45"/>
      <c r="P104" s="45"/>
      <c r="Q104" s="45"/>
    </row>
    <row r="105" spans="1:17" ht="28.5">
      <c r="A105" s="95" t="s">
        <v>265</v>
      </c>
      <c r="B105" s="78" t="s">
        <v>266</v>
      </c>
      <c r="C105" s="107" t="s">
        <v>267</v>
      </c>
      <c r="D105" s="38" t="s">
        <v>255</v>
      </c>
      <c r="E105" s="39">
        <v>3</v>
      </c>
      <c r="F105" s="108">
        <v>125.78</v>
      </c>
      <c r="G105" s="98">
        <f t="shared" si="15"/>
        <v>377.34</v>
      </c>
      <c r="H105" s="98">
        <f t="shared" si="16"/>
        <v>377.34</v>
      </c>
      <c r="I105" s="41">
        <v>0</v>
      </c>
      <c r="J105" s="99"/>
      <c r="K105" s="34"/>
      <c r="L105" s="45"/>
      <c r="O105" s="45"/>
      <c r="P105" s="45"/>
      <c r="Q105" s="45"/>
    </row>
    <row r="106" spans="1:17" ht="14.25">
      <c r="A106" s="95" t="s">
        <v>268</v>
      </c>
      <c r="B106" s="78" t="s">
        <v>269</v>
      </c>
      <c r="C106" s="107" t="s">
        <v>270</v>
      </c>
      <c r="D106" s="38" t="s">
        <v>255</v>
      </c>
      <c r="E106" s="39">
        <v>6</v>
      </c>
      <c r="F106" s="108">
        <v>73.37</v>
      </c>
      <c r="G106" s="98">
        <f t="shared" si="15"/>
        <v>440.22</v>
      </c>
      <c r="H106" s="98">
        <f t="shared" si="16"/>
        <v>440.22</v>
      </c>
      <c r="I106" s="41">
        <v>0</v>
      </c>
      <c r="J106" s="99"/>
      <c r="K106" s="34"/>
      <c r="L106" s="45"/>
      <c r="O106" s="45"/>
      <c r="P106" s="45"/>
      <c r="Q106" s="45"/>
    </row>
    <row r="107" spans="1:17" ht="42.75">
      <c r="A107" s="95" t="s">
        <v>271</v>
      </c>
      <c r="B107" s="78" t="s">
        <v>272</v>
      </c>
      <c r="C107" s="107" t="s">
        <v>273</v>
      </c>
      <c r="D107" s="38" t="s">
        <v>255</v>
      </c>
      <c r="E107" s="39">
        <v>1</v>
      </c>
      <c r="F107" s="108">
        <v>361.9</v>
      </c>
      <c r="G107" s="98">
        <f t="shared" si="15"/>
        <v>361.9</v>
      </c>
      <c r="H107" s="98">
        <f t="shared" si="16"/>
        <v>361.9</v>
      </c>
      <c r="I107" s="41">
        <v>0</v>
      </c>
      <c r="J107" s="99"/>
      <c r="K107" s="34"/>
      <c r="L107" s="45"/>
      <c r="O107" s="45"/>
      <c r="P107" s="45"/>
      <c r="Q107" s="45"/>
    </row>
    <row r="108" spans="1:17" ht="42.75">
      <c r="A108" s="95" t="s">
        <v>274</v>
      </c>
      <c r="B108" s="78" t="s">
        <v>275</v>
      </c>
      <c r="C108" s="107" t="s">
        <v>276</v>
      </c>
      <c r="D108" s="38" t="s">
        <v>255</v>
      </c>
      <c r="E108" s="39">
        <v>12</v>
      </c>
      <c r="F108" s="108">
        <v>430.39</v>
      </c>
      <c r="G108" s="98">
        <f t="shared" si="15"/>
        <v>5164.68</v>
      </c>
      <c r="H108" s="98">
        <f t="shared" si="16"/>
        <v>5164.68</v>
      </c>
      <c r="I108" s="41">
        <v>0</v>
      </c>
      <c r="J108" s="99"/>
      <c r="K108" s="34"/>
      <c r="L108" s="45"/>
      <c r="O108" s="45"/>
      <c r="P108" s="45"/>
      <c r="Q108" s="45"/>
    </row>
    <row r="109" spans="1:17" ht="28.5">
      <c r="A109" s="95" t="s">
        <v>277</v>
      </c>
      <c r="B109" s="78" t="s">
        <v>278</v>
      </c>
      <c r="C109" s="107" t="s">
        <v>279</v>
      </c>
      <c r="D109" s="38" t="s">
        <v>255</v>
      </c>
      <c r="E109" s="39">
        <v>1</v>
      </c>
      <c r="F109" s="108">
        <v>62</v>
      </c>
      <c r="G109" s="98">
        <f t="shared" si="15"/>
        <v>62</v>
      </c>
      <c r="H109" s="98">
        <f t="shared" si="16"/>
        <v>62</v>
      </c>
      <c r="I109" s="41">
        <v>0</v>
      </c>
      <c r="J109" s="99"/>
      <c r="K109" s="34"/>
      <c r="L109" s="45"/>
      <c r="O109" s="45"/>
      <c r="P109" s="45"/>
      <c r="Q109" s="45"/>
    </row>
    <row r="110" spans="1:17" ht="14.25">
      <c r="A110" s="95" t="s">
        <v>280</v>
      </c>
      <c r="B110" s="78" t="s">
        <v>281</v>
      </c>
      <c r="C110" s="107" t="s">
        <v>282</v>
      </c>
      <c r="D110" s="38" t="s">
        <v>255</v>
      </c>
      <c r="E110" s="39">
        <v>13</v>
      </c>
      <c r="F110" s="108">
        <v>10.32</v>
      </c>
      <c r="G110" s="98">
        <f t="shared" si="15"/>
        <v>134.16</v>
      </c>
      <c r="H110" s="98">
        <f t="shared" si="16"/>
        <v>134.16</v>
      </c>
      <c r="I110" s="41">
        <v>0</v>
      </c>
      <c r="J110" s="99"/>
      <c r="K110" s="34"/>
      <c r="L110" s="45"/>
      <c r="O110" s="45"/>
      <c r="P110" s="45"/>
      <c r="Q110" s="45"/>
    </row>
    <row r="111" spans="1:17" ht="14.25">
      <c r="A111" s="95" t="s">
        <v>283</v>
      </c>
      <c r="B111" s="78" t="s">
        <v>284</v>
      </c>
      <c r="C111" s="107" t="s">
        <v>285</v>
      </c>
      <c r="D111" s="38" t="s">
        <v>286</v>
      </c>
      <c r="E111" s="39">
        <v>7</v>
      </c>
      <c r="F111" s="108">
        <v>21.15</v>
      </c>
      <c r="G111" s="98">
        <f t="shared" si="15"/>
        <v>148.05</v>
      </c>
      <c r="H111" s="98">
        <f t="shared" si="16"/>
        <v>148.05</v>
      </c>
      <c r="I111" s="41">
        <v>0</v>
      </c>
      <c r="J111" s="99"/>
      <c r="K111" s="34"/>
      <c r="L111" s="45"/>
      <c r="O111" s="45"/>
      <c r="P111" s="45"/>
      <c r="Q111" s="45"/>
    </row>
    <row r="112" spans="1:17" ht="28.5">
      <c r="A112" s="95" t="s">
        <v>287</v>
      </c>
      <c r="B112" s="78" t="s">
        <v>288</v>
      </c>
      <c r="C112" s="107" t="s">
        <v>289</v>
      </c>
      <c r="D112" s="38" t="s">
        <v>60</v>
      </c>
      <c r="E112" s="39">
        <v>140</v>
      </c>
      <c r="F112" s="108">
        <v>15.85</v>
      </c>
      <c r="G112" s="98">
        <f t="shared" si="15"/>
        <v>2219</v>
      </c>
      <c r="H112" s="98">
        <f t="shared" si="16"/>
        <v>2219</v>
      </c>
      <c r="I112" s="41">
        <v>0</v>
      </c>
      <c r="J112" s="99"/>
      <c r="K112" s="34"/>
      <c r="L112" s="45"/>
      <c r="O112" s="45"/>
      <c r="P112" s="45"/>
      <c r="Q112" s="45"/>
    </row>
    <row r="113" spans="1:17" ht="28.5">
      <c r="A113" s="95" t="s">
        <v>290</v>
      </c>
      <c r="B113" s="89" t="s">
        <v>291</v>
      </c>
      <c r="C113" s="107" t="s">
        <v>292</v>
      </c>
      <c r="D113" s="38" t="s">
        <v>60</v>
      </c>
      <c r="E113" s="39">
        <v>100</v>
      </c>
      <c r="F113" s="108">
        <v>8.97</v>
      </c>
      <c r="G113" s="98">
        <f t="shared" si="15"/>
        <v>897</v>
      </c>
      <c r="H113" s="98">
        <f t="shared" si="16"/>
        <v>897</v>
      </c>
      <c r="I113" s="41">
        <v>0</v>
      </c>
      <c r="J113" s="99"/>
      <c r="K113" s="34"/>
      <c r="L113" s="45"/>
      <c r="O113" s="45"/>
      <c r="P113" s="45"/>
      <c r="Q113" s="45"/>
    </row>
    <row r="114" spans="1:17" ht="28.5">
      <c r="A114" s="95" t="s">
        <v>293</v>
      </c>
      <c r="B114" s="78" t="s">
        <v>294</v>
      </c>
      <c r="C114" s="107" t="s">
        <v>295</v>
      </c>
      <c r="D114" s="38" t="s">
        <v>60</v>
      </c>
      <c r="E114" s="39">
        <v>100</v>
      </c>
      <c r="F114" s="108">
        <v>21.43</v>
      </c>
      <c r="G114" s="98">
        <f t="shared" si="15"/>
        <v>2143</v>
      </c>
      <c r="H114" s="98">
        <f t="shared" si="16"/>
        <v>2143</v>
      </c>
      <c r="I114" s="41">
        <v>0</v>
      </c>
      <c r="J114" s="99"/>
      <c r="K114" s="34"/>
      <c r="L114" s="45"/>
      <c r="O114" s="45"/>
      <c r="P114" s="45"/>
      <c r="Q114" s="45"/>
    </row>
    <row r="115" spans="1:17" ht="28.5">
      <c r="A115" s="95" t="s">
        <v>296</v>
      </c>
      <c r="B115" s="78" t="s">
        <v>297</v>
      </c>
      <c r="C115" s="107" t="s">
        <v>298</v>
      </c>
      <c r="D115" s="38" t="s">
        <v>60</v>
      </c>
      <c r="E115" s="39">
        <v>50</v>
      </c>
      <c r="F115" s="108">
        <v>5.69</v>
      </c>
      <c r="G115" s="98">
        <f t="shared" si="15"/>
        <v>284.5</v>
      </c>
      <c r="H115" s="98">
        <f t="shared" si="16"/>
        <v>284.5</v>
      </c>
      <c r="I115" s="41">
        <v>0</v>
      </c>
      <c r="J115" s="99"/>
      <c r="K115" s="34"/>
      <c r="L115" s="45"/>
      <c r="O115" s="45"/>
      <c r="P115" s="45"/>
      <c r="Q115" s="45"/>
    </row>
    <row r="116" spans="1:17" ht="30.75" customHeight="1">
      <c r="A116" s="95" t="s">
        <v>299</v>
      </c>
      <c r="B116" s="78" t="s">
        <v>300</v>
      </c>
      <c r="C116" s="107" t="s">
        <v>301</v>
      </c>
      <c r="D116" s="38" t="s">
        <v>255</v>
      </c>
      <c r="E116" s="39">
        <v>6</v>
      </c>
      <c r="F116" s="108">
        <v>21.14</v>
      </c>
      <c r="G116" s="98">
        <f t="shared" si="15"/>
        <v>126.84</v>
      </c>
      <c r="H116" s="98">
        <f t="shared" si="16"/>
        <v>126.84</v>
      </c>
      <c r="I116" s="41">
        <v>0</v>
      </c>
      <c r="J116" s="99"/>
      <c r="K116" s="34"/>
      <c r="L116" s="45"/>
      <c r="O116" s="45"/>
      <c r="P116" s="45"/>
      <c r="Q116" s="45"/>
    </row>
    <row r="117" spans="1:17" ht="14.25">
      <c r="A117" s="95" t="s">
        <v>302</v>
      </c>
      <c r="B117" s="78" t="s">
        <v>303</v>
      </c>
      <c r="C117" s="107" t="s">
        <v>304</v>
      </c>
      <c r="D117" s="38" t="s">
        <v>286</v>
      </c>
      <c r="E117" s="39">
        <v>6</v>
      </c>
      <c r="F117" s="108">
        <v>29.01</v>
      </c>
      <c r="G117" s="98">
        <f t="shared" si="15"/>
        <v>174.06</v>
      </c>
      <c r="H117" s="98">
        <f t="shared" si="16"/>
        <v>174.06</v>
      </c>
      <c r="I117" s="41">
        <v>0</v>
      </c>
      <c r="J117" s="99"/>
      <c r="K117" s="34"/>
      <c r="L117" s="45"/>
      <c r="O117" s="45"/>
      <c r="P117" s="45"/>
      <c r="Q117" s="45"/>
    </row>
    <row r="118" spans="1:17" ht="14.25">
      <c r="A118" s="95" t="s">
        <v>305</v>
      </c>
      <c r="B118" s="89" t="s">
        <v>306</v>
      </c>
      <c r="C118" s="107" t="s">
        <v>307</v>
      </c>
      <c r="D118" s="38" t="s">
        <v>255</v>
      </c>
      <c r="E118" s="39">
        <v>5</v>
      </c>
      <c r="F118" s="108">
        <v>53.45</v>
      </c>
      <c r="G118" s="98">
        <f t="shared" si="15"/>
        <v>267.25</v>
      </c>
      <c r="H118" s="98">
        <f t="shared" si="16"/>
        <v>267.25</v>
      </c>
      <c r="I118" s="41">
        <v>0</v>
      </c>
      <c r="J118" s="99"/>
      <c r="K118" s="34"/>
      <c r="L118" s="45"/>
      <c r="O118" s="45"/>
      <c r="P118" s="45"/>
      <c r="Q118" s="45"/>
    </row>
    <row r="119" spans="1:17" ht="14.25">
      <c r="A119" s="95" t="s">
        <v>308</v>
      </c>
      <c r="B119" s="78" t="s">
        <v>309</v>
      </c>
      <c r="C119" s="107" t="s">
        <v>310</v>
      </c>
      <c r="D119" s="38" t="s">
        <v>286</v>
      </c>
      <c r="E119" s="39">
        <v>7</v>
      </c>
      <c r="F119" s="108">
        <v>25.32</v>
      </c>
      <c r="G119" s="98">
        <f t="shared" si="15"/>
        <v>177.24</v>
      </c>
      <c r="H119" s="98">
        <f t="shared" si="16"/>
        <v>177.24</v>
      </c>
      <c r="I119" s="41">
        <v>0</v>
      </c>
      <c r="J119" s="99"/>
      <c r="K119" s="34"/>
      <c r="L119" s="45"/>
      <c r="O119" s="45"/>
      <c r="P119" s="45"/>
      <c r="Q119" s="45"/>
    </row>
    <row r="120" spans="1:17" ht="31.5" customHeight="1">
      <c r="A120" s="95" t="s">
        <v>311</v>
      </c>
      <c r="B120" s="78" t="s">
        <v>312</v>
      </c>
      <c r="C120" s="107" t="s">
        <v>313</v>
      </c>
      <c r="D120" s="38" t="s">
        <v>255</v>
      </c>
      <c r="E120" s="39">
        <v>5</v>
      </c>
      <c r="F120" s="108">
        <v>163.26</v>
      </c>
      <c r="G120" s="98">
        <f t="shared" si="15"/>
        <v>816.3</v>
      </c>
      <c r="H120" s="98">
        <f t="shared" si="16"/>
        <v>816.3</v>
      </c>
      <c r="I120" s="41">
        <v>0</v>
      </c>
      <c r="J120" s="99"/>
      <c r="K120" s="34"/>
      <c r="L120" s="45"/>
      <c r="O120" s="45"/>
      <c r="P120" s="45"/>
      <c r="Q120" s="45"/>
    </row>
    <row r="121" spans="1:17" ht="32.25" customHeight="1">
      <c r="A121" s="95" t="s">
        <v>314</v>
      </c>
      <c r="B121" s="78" t="s">
        <v>315</v>
      </c>
      <c r="C121" s="107" t="s">
        <v>316</v>
      </c>
      <c r="D121" s="38" t="s">
        <v>60</v>
      </c>
      <c r="E121" s="39">
        <v>250</v>
      </c>
      <c r="F121" s="108">
        <v>2.48</v>
      </c>
      <c r="G121" s="98">
        <f t="shared" si="15"/>
        <v>620</v>
      </c>
      <c r="H121" s="98">
        <f t="shared" si="16"/>
        <v>620</v>
      </c>
      <c r="I121" s="41">
        <v>0</v>
      </c>
      <c r="J121" s="99"/>
      <c r="K121" s="34"/>
      <c r="L121" s="45"/>
      <c r="O121" s="45"/>
      <c r="P121" s="45"/>
      <c r="Q121" s="45"/>
    </row>
    <row r="122" spans="1:17" ht="14.25">
      <c r="A122" s="57"/>
      <c r="B122" s="57"/>
      <c r="C122" s="57" t="s">
        <v>317</v>
      </c>
      <c r="D122" s="57"/>
      <c r="E122" s="57"/>
      <c r="F122" s="93"/>
      <c r="G122" s="93"/>
      <c r="H122" s="93"/>
      <c r="I122" s="93"/>
      <c r="J122" s="94"/>
      <c r="K122" s="34"/>
      <c r="L122" s="45"/>
      <c r="O122" s="45"/>
      <c r="P122" s="45"/>
      <c r="Q122" s="45"/>
    </row>
    <row r="123" spans="1:17" s="117" customFormat="1" ht="38.25">
      <c r="A123" s="95" t="s">
        <v>318</v>
      </c>
      <c r="B123" s="109" t="s">
        <v>319</v>
      </c>
      <c r="C123" s="110" t="s">
        <v>320</v>
      </c>
      <c r="D123" s="111" t="s">
        <v>60</v>
      </c>
      <c r="E123" s="112">
        <v>150</v>
      </c>
      <c r="F123" s="113">
        <v>1.94</v>
      </c>
      <c r="G123" s="114">
        <f aca="true" t="shared" si="17" ref="G123:G132">ROUND(E123*F123,2)</f>
        <v>291</v>
      </c>
      <c r="H123" s="114">
        <f aca="true" t="shared" si="18" ref="H123:H132">G123</f>
        <v>291</v>
      </c>
      <c r="I123" s="41">
        <v>0</v>
      </c>
      <c r="J123" s="115"/>
      <c r="K123" s="76"/>
      <c r="L123" s="116"/>
      <c r="O123" s="116"/>
      <c r="P123" s="116"/>
      <c r="Q123" s="116"/>
    </row>
    <row r="124" spans="1:17" s="117" customFormat="1" ht="38.25">
      <c r="A124" s="95" t="s">
        <v>321</v>
      </c>
      <c r="B124" s="109" t="s">
        <v>322</v>
      </c>
      <c r="C124" s="110" t="s">
        <v>323</v>
      </c>
      <c r="D124" s="111" t="s">
        <v>60</v>
      </c>
      <c r="E124" s="112">
        <v>100</v>
      </c>
      <c r="F124" s="113">
        <v>2.71</v>
      </c>
      <c r="G124" s="114">
        <f t="shared" si="17"/>
        <v>271</v>
      </c>
      <c r="H124" s="114">
        <f t="shared" si="18"/>
        <v>271</v>
      </c>
      <c r="I124" s="41">
        <v>0</v>
      </c>
      <c r="J124" s="115"/>
      <c r="K124" s="76"/>
      <c r="L124" s="116"/>
      <c r="O124" s="116"/>
      <c r="P124" s="116"/>
      <c r="Q124" s="116"/>
    </row>
    <row r="125" spans="1:17" s="117" customFormat="1" ht="38.25">
      <c r="A125" s="95" t="s">
        <v>324</v>
      </c>
      <c r="B125" s="109" t="s">
        <v>325</v>
      </c>
      <c r="C125" s="110" t="s">
        <v>326</v>
      </c>
      <c r="D125" s="111" t="s">
        <v>60</v>
      </c>
      <c r="E125" s="112">
        <v>50</v>
      </c>
      <c r="F125" s="102">
        <v>4.8</v>
      </c>
      <c r="G125" s="114">
        <f t="shared" si="17"/>
        <v>240</v>
      </c>
      <c r="H125" s="114">
        <f t="shared" si="18"/>
        <v>240</v>
      </c>
      <c r="I125" s="41">
        <v>0</v>
      </c>
      <c r="J125" s="115"/>
      <c r="K125" s="76"/>
      <c r="L125" s="116"/>
      <c r="O125" s="116"/>
      <c r="P125" s="116"/>
      <c r="Q125" s="116"/>
    </row>
    <row r="126" spans="1:17" s="117" customFormat="1" ht="38.25">
      <c r="A126" s="95" t="s">
        <v>327</v>
      </c>
      <c r="B126" s="118" t="s">
        <v>328</v>
      </c>
      <c r="C126" s="119" t="s">
        <v>329</v>
      </c>
      <c r="D126" s="120" t="s">
        <v>60</v>
      </c>
      <c r="E126" s="121">
        <v>30</v>
      </c>
      <c r="F126" s="102">
        <v>7.04</v>
      </c>
      <c r="G126" s="114">
        <f t="shared" si="17"/>
        <v>211.2</v>
      </c>
      <c r="H126" s="114">
        <f t="shared" si="18"/>
        <v>211.2</v>
      </c>
      <c r="I126" s="41">
        <v>0</v>
      </c>
      <c r="J126" s="115"/>
      <c r="K126" s="76"/>
      <c r="L126" s="116"/>
      <c r="O126" s="116"/>
      <c r="P126" s="116"/>
      <c r="Q126" s="116"/>
    </row>
    <row r="127" spans="1:17" s="117" customFormat="1" ht="25.5">
      <c r="A127" s="95" t="s">
        <v>330</v>
      </c>
      <c r="B127" s="118" t="s">
        <v>331</v>
      </c>
      <c r="C127" s="119" t="s">
        <v>332</v>
      </c>
      <c r="D127" s="120" t="s">
        <v>60</v>
      </c>
      <c r="E127" s="112">
        <v>25</v>
      </c>
      <c r="F127" s="102">
        <v>18.91</v>
      </c>
      <c r="G127" s="114">
        <f t="shared" si="17"/>
        <v>472.75</v>
      </c>
      <c r="H127" s="114">
        <f t="shared" si="18"/>
        <v>472.75</v>
      </c>
      <c r="I127" s="41">
        <v>0</v>
      </c>
      <c r="J127" s="115"/>
      <c r="K127" s="76"/>
      <c r="L127" s="116"/>
      <c r="O127" s="116"/>
      <c r="P127" s="116"/>
      <c r="Q127" s="116"/>
    </row>
    <row r="128" spans="1:17" ht="14.25">
      <c r="A128" s="95" t="s">
        <v>333</v>
      </c>
      <c r="B128" s="78" t="s">
        <v>334</v>
      </c>
      <c r="C128" s="122" t="s">
        <v>335</v>
      </c>
      <c r="D128" s="38" t="s">
        <v>255</v>
      </c>
      <c r="E128" s="123">
        <v>2</v>
      </c>
      <c r="F128" s="102">
        <v>16.01</v>
      </c>
      <c r="G128" s="98">
        <f t="shared" si="17"/>
        <v>32.02</v>
      </c>
      <c r="H128" s="98">
        <f t="shared" si="18"/>
        <v>32.02</v>
      </c>
      <c r="I128" s="41">
        <v>0</v>
      </c>
      <c r="J128" s="99"/>
      <c r="K128" s="34"/>
      <c r="L128" s="45"/>
      <c r="O128" s="45"/>
      <c r="P128" s="45"/>
      <c r="Q128" s="45"/>
    </row>
    <row r="129" spans="1:17" ht="14.25">
      <c r="A129" s="95" t="s">
        <v>336</v>
      </c>
      <c r="B129" s="78" t="s">
        <v>337</v>
      </c>
      <c r="C129" s="122" t="s">
        <v>338</v>
      </c>
      <c r="D129" s="38" t="s">
        <v>255</v>
      </c>
      <c r="E129" s="123">
        <v>4</v>
      </c>
      <c r="F129" s="102">
        <v>17.21</v>
      </c>
      <c r="G129" s="98">
        <f t="shared" si="17"/>
        <v>68.84</v>
      </c>
      <c r="H129" s="98">
        <f t="shared" si="18"/>
        <v>68.84</v>
      </c>
      <c r="I129" s="41">
        <v>0</v>
      </c>
      <c r="J129" s="99"/>
      <c r="K129" s="34"/>
      <c r="L129" s="45"/>
      <c r="O129" s="45"/>
      <c r="P129" s="45"/>
      <c r="Q129" s="45"/>
    </row>
    <row r="130" spans="1:17" s="117" customFormat="1" ht="38.25">
      <c r="A130" s="95" t="s">
        <v>339</v>
      </c>
      <c r="B130" s="109" t="s">
        <v>340</v>
      </c>
      <c r="C130" s="78" t="s">
        <v>341</v>
      </c>
      <c r="D130" s="124" t="s">
        <v>255</v>
      </c>
      <c r="E130" s="39">
        <v>2</v>
      </c>
      <c r="F130" s="102">
        <v>79.78</v>
      </c>
      <c r="G130" s="108">
        <f t="shared" si="17"/>
        <v>159.56</v>
      </c>
      <c r="H130" s="98">
        <f t="shared" si="18"/>
        <v>159.56</v>
      </c>
      <c r="I130" s="41">
        <v>0</v>
      </c>
      <c r="J130" s="99"/>
      <c r="K130" s="76"/>
      <c r="L130" s="45"/>
      <c r="O130" s="116"/>
      <c r="P130" s="116"/>
      <c r="Q130" s="116"/>
    </row>
    <row r="131" spans="1:17" s="117" customFormat="1" ht="25.5">
      <c r="A131" s="95" t="s">
        <v>342</v>
      </c>
      <c r="B131" s="118" t="s">
        <v>343</v>
      </c>
      <c r="C131" s="50" t="s">
        <v>344</v>
      </c>
      <c r="D131" s="38" t="s">
        <v>255</v>
      </c>
      <c r="E131" s="39">
        <v>4</v>
      </c>
      <c r="F131" s="102">
        <v>7.6</v>
      </c>
      <c r="G131" s="40">
        <f t="shared" si="17"/>
        <v>30.4</v>
      </c>
      <c r="H131" s="102">
        <f t="shared" si="18"/>
        <v>30.4</v>
      </c>
      <c r="I131" s="41">
        <v>0</v>
      </c>
      <c r="J131" s="99"/>
      <c r="K131" s="76"/>
      <c r="L131" s="45"/>
      <c r="O131" s="116"/>
      <c r="P131" s="116"/>
      <c r="Q131" s="116"/>
    </row>
    <row r="132" spans="1:17" s="117" customFormat="1" ht="25.5">
      <c r="A132" s="95" t="s">
        <v>345</v>
      </c>
      <c r="B132" s="125" t="s">
        <v>346</v>
      </c>
      <c r="C132" s="50" t="s">
        <v>347</v>
      </c>
      <c r="D132" s="38" t="s">
        <v>255</v>
      </c>
      <c r="E132" s="39">
        <v>2</v>
      </c>
      <c r="F132" s="102">
        <v>197.04</v>
      </c>
      <c r="G132" s="40">
        <f t="shared" si="17"/>
        <v>394.08</v>
      </c>
      <c r="H132" s="102">
        <f t="shared" si="18"/>
        <v>394.08</v>
      </c>
      <c r="I132" s="41">
        <v>0</v>
      </c>
      <c r="J132" s="99"/>
      <c r="K132" s="76"/>
      <c r="L132" s="45"/>
      <c r="O132" s="116"/>
      <c r="P132" s="116"/>
      <c r="Q132" s="116"/>
    </row>
    <row r="133" spans="1:17" ht="25.5">
      <c r="A133" s="95" t="s">
        <v>348</v>
      </c>
      <c r="B133" s="126"/>
      <c r="C133" s="50" t="s">
        <v>50</v>
      </c>
      <c r="D133" s="38" t="s">
        <v>51</v>
      </c>
      <c r="E133" s="39">
        <v>1</v>
      </c>
      <c r="F133" s="102">
        <v>1200</v>
      </c>
      <c r="G133" s="40">
        <v>2500</v>
      </c>
      <c r="H133" s="41">
        <v>0</v>
      </c>
      <c r="I133" s="42">
        <v>2500</v>
      </c>
      <c r="J133" s="99"/>
      <c r="K133" s="34"/>
      <c r="L133" s="45"/>
      <c r="O133" s="45"/>
      <c r="P133" s="45"/>
      <c r="Q133" s="45"/>
    </row>
    <row r="134" spans="1:17" ht="16.5" customHeight="1">
      <c r="A134" s="35"/>
      <c r="B134" s="78"/>
      <c r="C134" s="103" t="s">
        <v>52</v>
      </c>
      <c r="D134" s="104"/>
      <c r="E134" s="95"/>
      <c r="F134" s="105"/>
      <c r="G134" s="106">
        <f>SUM(G101:G133)</f>
        <v>20262.890000000003</v>
      </c>
      <c r="H134" s="106">
        <f>SUM(H101:H133)</f>
        <v>17762.890000000003</v>
      </c>
      <c r="I134" s="106">
        <f>SUM(I101:I133)</f>
        <v>2500</v>
      </c>
      <c r="J134" s="43"/>
      <c r="K134" s="44"/>
      <c r="L134" s="55">
        <f>G134</f>
        <v>20262.890000000003</v>
      </c>
      <c r="M134" s="56">
        <f>ROUND(L134*1.2685,2)</f>
        <v>25703.48</v>
      </c>
      <c r="O134" s="45"/>
      <c r="P134" s="45"/>
      <c r="Q134" s="45"/>
    </row>
    <row r="135" spans="1:17" ht="27.75" customHeight="1">
      <c r="A135" s="57">
        <v>9</v>
      </c>
      <c r="B135" s="57"/>
      <c r="C135" s="127" t="s">
        <v>349</v>
      </c>
      <c r="D135" s="57"/>
      <c r="E135" s="57"/>
      <c r="F135" s="93"/>
      <c r="G135" s="93"/>
      <c r="H135" s="93"/>
      <c r="I135" s="93"/>
      <c r="J135" s="94"/>
      <c r="K135" s="128"/>
      <c r="O135" s="45"/>
      <c r="P135" s="45"/>
      <c r="Q135" s="45"/>
    </row>
    <row r="136" spans="1:17" ht="42" customHeight="1">
      <c r="A136" s="95" t="s">
        <v>350</v>
      </c>
      <c r="B136" s="36" t="s">
        <v>351</v>
      </c>
      <c r="C136" s="50" t="s">
        <v>352</v>
      </c>
      <c r="D136" s="38" t="s">
        <v>26</v>
      </c>
      <c r="E136" s="39">
        <v>34</v>
      </c>
      <c r="F136" s="40">
        <v>67.58</v>
      </c>
      <c r="G136" s="40">
        <f aca="true" t="shared" si="19" ref="G136:G138">ROUND(E136*F136,2)</f>
        <v>2297.72</v>
      </c>
      <c r="H136" s="42">
        <f aca="true" t="shared" si="20" ref="H136:H137">G136</f>
        <v>2297.72</v>
      </c>
      <c r="I136" s="41">
        <v>0</v>
      </c>
      <c r="J136" s="99"/>
      <c r="K136" s="128"/>
      <c r="O136" s="45"/>
      <c r="P136" s="45"/>
      <c r="Q136" s="45"/>
    </row>
    <row r="137" spans="1:17" ht="30" customHeight="1">
      <c r="A137" s="95" t="s">
        <v>353</v>
      </c>
      <c r="B137" s="36" t="s">
        <v>354</v>
      </c>
      <c r="C137" s="50" t="s">
        <v>355</v>
      </c>
      <c r="D137" s="38" t="s">
        <v>26</v>
      </c>
      <c r="E137" s="39">
        <v>34</v>
      </c>
      <c r="F137" s="40">
        <v>7.18</v>
      </c>
      <c r="G137" s="40">
        <f t="shared" si="19"/>
        <v>244.12</v>
      </c>
      <c r="H137" s="42">
        <f t="shared" si="20"/>
        <v>244.12</v>
      </c>
      <c r="I137" s="41">
        <v>0</v>
      </c>
      <c r="J137" s="99"/>
      <c r="K137" s="128"/>
      <c r="O137" s="45"/>
      <c r="P137" s="45"/>
      <c r="Q137" s="45"/>
    </row>
    <row r="138" spans="1:17" ht="30.75" customHeight="1">
      <c r="A138" s="95" t="s">
        <v>356</v>
      </c>
      <c r="B138" s="95"/>
      <c r="C138" s="50" t="s">
        <v>50</v>
      </c>
      <c r="D138" s="38" t="s">
        <v>51</v>
      </c>
      <c r="E138" s="39">
        <v>1</v>
      </c>
      <c r="F138" s="102">
        <v>1200</v>
      </c>
      <c r="G138" s="40">
        <f t="shared" si="19"/>
        <v>1200</v>
      </c>
      <c r="H138" s="41">
        <v>0</v>
      </c>
      <c r="I138" s="42">
        <f>G138</f>
        <v>1200</v>
      </c>
      <c r="J138" s="99"/>
      <c r="K138" s="129"/>
      <c r="O138" s="45"/>
      <c r="P138" s="45"/>
      <c r="Q138" s="45"/>
    </row>
    <row r="139" spans="1:17" ht="21.75">
      <c r="A139" s="95"/>
      <c r="B139" s="95"/>
      <c r="C139" s="130" t="s">
        <v>52</v>
      </c>
      <c r="D139" s="104"/>
      <c r="E139" s="95"/>
      <c r="F139" s="105"/>
      <c r="G139" s="106">
        <f>SUM(G136:G138)</f>
        <v>3741.8399999999997</v>
      </c>
      <c r="H139" s="106">
        <f>SUM(H136:H138)</f>
        <v>2541.8399999999997</v>
      </c>
      <c r="I139" s="106">
        <f>SUM(I136:I138)</f>
        <v>1200</v>
      </c>
      <c r="J139" s="43"/>
      <c r="K139" s="129"/>
      <c r="L139" s="55">
        <f>G139</f>
        <v>3741.8399999999997</v>
      </c>
      <c r="M139" s="56">
        <f>ROUND(L139*1.2685,2)</f>
        <v>4746.52</v>
      </c>
      <c r="O139" s="45"/>
      <c r="P139" s="45"/>
      <c r="Q139" s="45"/>
    </row>
    <row r="140" spans="1:17" ht="21.75" customHeight="1">
      <c r="A140" s="57">
        <v>10</v>
      </c>
      <c r="B140" s="57"/>
      <c r="C140" s="131" t="s">
        <v>357</v>
      </c>
      <c r="D140" s="57"/>
      <c r="E140" s="57"/>
      <c r="F140" s="93"/>
      <c r="G140" s="93"/>
      <c r="H140" s="93"/>
      <c r="I140" s="93"/>
      <c r="J140" s="94"/>
      <c r="K140" s="129"/>
      <c r="O140" s="45"/>
      <c r="P140" s="45"/>
      <c r="Q140" s="45"/>
    </row>
    <row r="141" spans="1:17" ht="39.75" customHeight="1">
      <c r="A141" s="95" t="s">
        <v>358</v>
      </c>
      <c r="B141" s="36" t="s">
        <v>135</v>
      </c>
      <c r="C141" s="50" t="s">
        <v>359</v>
      </c>
      <c r="D141" s="38" t="s">
        <v>26</v>
      </c>
      <c r="E141" s="39">
        <v>24.7</v>
      </c>
      <c r="F141" s="40">
        <v>36.08</v>
      </c>
      <c r="G141" s="40">
        <f aca="true" t="shared" si="21" ref="G141:G144">ROUND(E141*F141,2)</f>
        <v>891.18</v>
      </c>
      <c r="H141" s="42">
        <f aca="true" t="shared" si="22" ref="H141:H143">G141</f>
        <v>891.18</v>
      </c>
      <c r="I141" s="41">
        <v>0</v>
      </c>
      <c r="J141" s="99"/>
      <c r="K141" s="128"/>
      <c r="O141" s="45"/>
      <c r="P141" s="45"/>
      <c r="Q141" s="45"/>
    </row>
    <row r="142" spans="1:17" ht="25.5">
      <c r="A142" s="95" t="s">
        <v>360</v>
      </c>
      <c r="B142" s="36" t="s">
        <v>361</v>
      </c>
      <c r="C142" s="50" t="s">
        <v>362</v>
      </c>
      <c r="D142" s="38" t="s">
        <v>26</v>
      </c>
      <c r="E142" s="39">
        <v>24.7</v>
      </c>
      <c r="F142" s="40">
        <v>7.81</v>
      </c>
      <c r="G142" s="40">
        <f t="shared" si="21"/>
        <v>192.91</v>
      </c>
      <c r="H142" s="42">
        <f t="shared" si="22"/>
        <v>192.91</v>
      </c>
      <c r="I142" s="41">
        <v>0</v>
      </c>
      <c r="J142" s="99"/>
      <c r="K142" s="128"/>
      <c r="O142" s="45"/>
      <c r="P142" s="45"/>
      <c r="Q142" s="45"/>
    </row>
    <row r="143" spans="1:17" ht="54" customHeight="1">
      <c r="A143" s="95" t="s">
        <v>363</v>
      </c>
      <c r="B143" s="36" t="s">
        <v>364</v>
      </c>
      <c r="C143" s="50" t="s">
        <v>365</v>
      </c>
      <c r="D143" s="38" t="s">
        <v>60</v>
      </c>
      <c r="E143" s="39">
        <v>12</v>
      </c>
      <c r="F143" s="40">
        <v>11.39</v>
      </c>
      <c r="G143" s="40">
        <f t="shared" si="21"/>
        <v>136.68</v>
      </c>
      <c r="H143" s="42">
        <f t="shared" si="22"/>
        <v>136.68</v>
      </c>
      <c r="I143" s="41">
        <v>0</v>
      </c>
      <c r="J143" s="99"/>
      <c r="K143" s="128"/>
      <c r="O143" s="45"/>
      <c r="P143" s="45"/>
      <c r="Q143" s="45"/>
    </row>
    <row r="144" spans="1:17" ht="21">
      <c r="A144" s="95" t="s">
        <v>366</v>
      </c>
      <c r="B144" s="95"/>
      <c r="C144" s="50" t="s">
        <v>367</v>
      </c>
      <c r="D144" s="38" t="s">
        <v>51</v>
      </c>
      <c r="E144" s="108">
        <v>1</v>
      </c>
      <c r="F144" s="102">
        <v>1200</v>
      </c>
      <c r="G144" s="40">
        <f t="shared" si="21"/>
        <v>1200</v>
      </c>
      <c r="H144" s="41">
        <v>0</v>
      </c>
      <c r="I144" s="42">
        <f>G144</f>
        <v>1200</v>
      </c>
      <c r="J144" s="99"/>
      <c r="K144" s="128"/>
      <c r="O144" s="45"/>
      <c r="P144" s="45"/>
      <c r="Q144" s="45"/>
    </row>
    <row r="145" spans="1:17" ht="21.75">
      <c r="A145" s="95"/>
      <c r="B145" s="95"/>
      <c r="C145" s="130" t="s">
        <v>52</v>
      </c>
      <c r="D145" s="104"/>
      <c r="E145" s="95"/>
      <c r="F145" s="105"/>
      <c r="G145" s="106">
        <f>SUM(G141:G144)</f>
        <v>2420.77</v>
      </c>
      <c r="H145" s="106">
        <f>SUM(H141:H144)</f>
        <v>1220.77</v>
      </c>
      <c r="I145" s="106">
        <f>SUM(I141:I144)</f>
        <v>1200</v>
      </c>
      <c r="J145" s="43"/>
      <c r="K145" s="128"/>
      <c r="L145" s="55">
        <f>G145</f>
        <v>2420.77</v>
      </c>
      <c r="M145" s="56">
        <f>ROUND(L145*1.2685,2)</f>
        <v>3070.75</v>
      </c>
      <c r="O145" s="45"/>
      <c r="P145" s="45"/>
      <c r="Q145" s="45"/>
    </row>
    <row r="146" spans="1:17" ht="30" customHeight="1">
      <c r="A146" s="57">
        <v>11</v>
      </c>
      <c r="B146" s="57"/>
      <c r="C146" s="57" t="s">
        <v>368</v>
      </c>
      <c r="D146" s="59"/>
      <c r="E146" s="60"/>
      <c r="F146" s="61"/>
      <c r="G146" s="62"/>
      <c r="H146" s="61"/>
      <c r="I146" s="61"/>
      <c r="J146" s="132"/>
      <c r="K146" s="44"/>
      <c r="L146" s="45"/>
      <c r="O146" s="45"/>
      <c r="P146" s="45"/>
      <c r="Q146" s="45"/>
    </row>
    <row r="147" spans="1:17" ht="25.5" customHeight="1">
      <c r="A147" s="35" t="s">
        <v>369</v>
      </c>
      <c r="B147" s="89" t="s">
        <v>370</v>
      </c>
      <c r="C147" s="90" t="s">
        <v>371</v>
      </c>
      <c r="D147" s="80" t="s">
        <v>42</v>
      </c>
      <c r="E147" s="91">
        <v>35</v>
      </c>
      <c r="F147" s="92">
        <v>530.45</v>
      </c>
      <c r="G147" s="92">
        <f aca="true" t="shared" si="23" ref="G147:G148">ROUND(E147*F147,2)</f>
        <v>18565.75</v>
      </c>
      <c r="H147" s="133">
        <f>G147</f>
        <v>18565.75</v>
      </c>
      <c r="I147" s="41">
        <v>0</v>
      </c>
      <c r="J147" s="43"/>
      <c r="K147" s="44"/>
      <c r="L147" s="45"/>
      <c r="O147" s="45"/>
      <c r="P147" s="45"/>
      <c r="Q147" s="45"/>
    </row>
    <row r="148" spans="1:17" ht="25.5">
      <c r="A148" s="35" t="s">
        <v>372</v>
      </c>
      <c r="B148" s="78"/>
      <c r="C148" s="88" t="s">
        <v>50</v>
      </c>
      <c r="D148" s="80" t="s">
        <v>51</v>
      </c>
      <c r="E148" s="81">
        <v>1</v>
      </c>
      <c r="F148" s="82">
        <v>1200</v>
      </c>
      <c r="G148" s="82">
        <f t="shared" si="23"/>
        <v>1200</v>
      </c>
      <c r="H148" s="41">
        <v>0</v>
      </c>
      <c r="I148" s="42">
        <f>G148</f>
        <v>1200</v>
      </c>
      <c r="J148" s="134"/>
      <c r="K148" s="34"/>
      <c r="L148" s="45"/>
      <c r="O148" s="45"/>
      <c r="P148" s="45"/>
      <c r="Q148" s="45"/>
    </row>
    <row r="149" spans="1:17" ht="15">
      <c r="A149" s="35"/>
      <c r="B149" s="35"/>
      <c r="C149" s="52" t="s">
        <v>52</v>
      </c>
      <c r="D149" s="38"/>
      <c r="E149" s="67"/>
      <c r="F149" s="42"/>
      <c r="G149" s="53">
        <f>SUM(G147:G148)</f>
        <v>19765.75</v>
      </c>
      <c r="H149" s="53">
        <f>SUM(H147:H148)</f>
        <v>18565.75</v>
      </c>
      <c r="I149" s="53">
        <f>SUM(I147:I148)</f>
        <v>1200</v>
      </c>
      <c r="J149" s="43"/>
      <c r="K149" s="34"/>
      <c r="L149" s="55">
        <f>G149</f>
        <v>19765.75</v>
      </c>
      <c r="M149" s="56">
        <f>ROUND(L149*1.2685,2)</f>
        <v>25072.85</v>
      </c>
      <c r="O149" s="45"/>
      <c r="P149" s="45"/>
      <c r="Q149" s="45"/>
    </row>
    <row r="150" spans="1:17" ht="14.25">
      <c r="A150" s="57">
        <v>12</v>
      </c>
      <c r="B150" s="57"/>
      <c r="C150" s="57" t="s">
        <v>373</v>
      </c>
      <c r="D150" s="59"/>
      <c r="E150" s="60"/>
      <c r="F150" s="61"/>
      <c r="G150" s="62"/>
      <c r="H150" s="61"/>
      <c r="I150" s="61"/>
      <c r="J150" s="132"/>
      <c r="K150" s="34"/>
      <c r="L150" s="45"/>
      <c r="O150" s="45"/>
      <c r="P150" s="45"/>
      <c r="Q150" s="45"/>
    </row>
    <row r="151" spans="1:17" ht="26.25" customHeight="1">
      <c r="A151" s="35" t="s">
        <v>374</v>
      </c>
      <c r="B151" s="36" t="s">
        <v>375</v>
      </c>
      <c r="C151" s="37" t="s">
        <v>376</v>
      </c>
      <c r="D151" s="38" t="s">
        <v>26</v>
      </c>
      <c r="E151" s="39">
        <v>116</v>
      </c>
      <c r="F151" s="40">
        <v>24.14</v>
      </c>
      <c r="G151" s="40">
        <f aca="true" t="shared" si="24" ref="G151:G154">ROUND(E151*F151,2)</f>
        <v>2800.24</v>
      </c>
      <c r="H151" s="42">
        <f aca="true" t="shared" si="25" ref="H151:H153">G151</f>
        <v>2800.24</v>
      </c>
      <c r="I151" s="41">
        <v>0</v>
      </c>
      <c r="J151" s="43"/>
      <c r="K151" s="44"/>
      <c r="L151" s="45"/>
      <c r="O151" s="45"/>
      <c r="P151" s="45"/>
      <c r="Q151" s="45"/>
    </row>
    <row r="152" spans="1:17" ht="15" customHeight="1">
      <c r="A152" s="35" t="s">
        <v>377</v>
      </c>
      <c r="B152" s="36" t="s">
        <v>378</v>
      </c>
      <c r="C152" s="50" t="s">
        <v>379</v>
      </c>
      <c r="D152" s="38" t="s">
        <v>26</v>
      </c>
      <c r="E152" s="39">
        <v>124.5</v>
      </c>
      <c r="F152" s="40">
        <v>16.44</v>
      </c>
      <c r="G152" s="40">
        <f t="shared" si="24"/>
        <v>2046.78</v>
      </c>
      <c r="H152" s="42">
        <f t="shared" si="25"/>
        <v>2046.78</v>
      </c>
      <c r="I152" s="41">
        <v>0</v>
      </c>
      <c r="J152" s="134"/>
      <c r="K152" s="44"/>
      <c r="L152" s="45"/>
      <c r="O152" s="45"/>
      <c r="P152" s="45"/>
      <c r="Q152" s="45"/>
    </row>
    <row r="153" spans="1:17" ht="15" customHeight="1">
      <c r="A153" s="35" t="s">
        <v>380</v>
      </c>
      <c r="B153" s="36" t="s">
        <v>381</v>
      </c>
      <c r="C153" s="37" t="s">
        <v>382</v>
      </c>
      <c r="D153" s="38" t="s">
        <v>26</v>
      </c>
      <c r="E153" s="39">
        <v>65</v>
      </c>
      <c r="F153" s="40">
        <v>27.53</v>
      </c>
      <c r="G153" s="40">
        <f t="shared" si="24"/>
        <v>1789.45</v>
      </c>
      <c r="H153" s="42">
        <f t="shared" si="25"/>
        <v>1789.45</v>
      </c>
      <c r="I153" s="41">
        <v>0</v>
      </c>
      <c r="J153" s="134"/>
      <c r="K153" s="44"/>
      <c r="L153" s="45"/>
      <c r="O153" s="45"/>
      <c r="P153" s="45"/>
      <c r="Q153" s="45"/>
    </row>
    <row r="154" spans="1:17" ht="25.5">
      <c r="A154" s="35" t="s">
        <v>383</v>
      </c>
      <c r="B154" s="78"/>
      <c r="C154" s="88" t="s">
        <v>50</v>
      </c>
      <c r="D154" s="80" t="s">
        <v>51</v>
      </c>
      <c r="E154" s="81">
        <v>1</v>
      </c>
      <c r="F154" s="82">
        <v>1200</v>
      </c>
      <c r="G154" s="82">
        <f t="shared" si="24"/>
        <v>1200</v>
      </c>
      <c r="H154" s="41">
        <v>0</v>
      </c>
      <c r="I154" s="42">
        <f>G154</f>
        <v>1200</v>
      </c>
      <c r="J154" s="134"/>
      <c r="K154" s="34"/>
      <c r="L154" s="45"/>
      <c r="O154" s="45"/>
      <c r="P154" s="45"/>
      <c r="Q154" s="45"/>
    </row>
    <row r="155" spans="1:17" ht="15">
      <c r="A155" s="35"/>
      <c r="B155" s="35"/>
      <c r="C155" s="52" t="s">
        <v>52</v>
      </c>
      <c r="D155" s="38"/>
      <c r="E155" s="67"/>
      <c r="F155" s="42"/>
      <c r="G155" s="53">
        <f>SUM(G151:G154)</f>
        <v>7836.469999999999</v>
      </c>
      <c r="H155" s="53">
        <f>SUM(H151:H154)</f>
        <v>6636.469999999999</v>
      </c>
      <c r="I155" s="53">
        <f>SUM(I151:I154)</f>
        <v>1200</v>
      </c>
      <c r="J155" s="43"/>
      <c r="K155" s="34"/>
      <c r="L155" s="55">
        <f>G155</f>
        <v>7836.469999999999</v>
      </c>
      <c r="M155" s="56">
        <f>ROUND(L155*1.2685,2)</f>
        <v>9940.56</v>
      </c>
      <c r="O155" s="45"/>
      <c r="P155" s="45"/>
      <c r="Q155" s="45"/>
    </row>
    <row r="156" spans="1:17" ht="14.25">
      <c r="A156" s="57">
        <v>13</v>
      </c>
      <c r="B156" s="57"/>
      <c r="C156" s="57" t="s">
        <v>384</v>
      </c>
      <c r="D156" s="59"/>
      <c r="E156" s="60"/>
      <c r="F156" s="61"/>
      <c r="G156" s="62"/>
      <c r="H156" s="61"/>
      <c r="I156" s="61"/>
      <c r="J156" s="132"/>
      <c r="K156" s="34"/>
      <c r="L156" s="45"/>
      <c r="O156" s="45"/>
      <c r="P156" s="45"/>
      <c r="Q156" s="45"/>
    </row>
    <row r="157" spans="1:17" ht="28.5" customHeight="1">
      <c r="A157" s="35" t="s">
        <v>385</v>
      </c>
      <c r="B157" s="135" t="s">
        <v>37</v>
      </c>
      <c r="C157" s="136" t="s">
        <v>38</v>
      </c>
      <c r="D157" s="38" t="s">
        <v>26</v>
      </c>
      <c r="E157" s="39">
        <v>140</v>
      </c>
      <c r="F157" s="75">
        <v>1.99</v>
      </c>
      <c r="G157" s="40">
        <f aca="true" t="shared" si="26" ref="G157:G160">ROUND(E157*F157,2)</f>
        <v>278.6</v>
      </c>
      <c r="H157" s="42">
        <f aca="true" t="shared" si="27" ref="H157:H158">G157</f>
        <v>278.6</v>
      </c>
      <c r="I157" s="41">
        <v>0</v>
      </c>
      <c r="J157" s="137"/>
      <c r="K157" s="34"/>
      <c r="L157" s="45"/>
      <c r="O157" s="45"/>
      <c r="P157" s="45"/>
      <c r="Q157" s="45"/>
    </row>
    <row r="158" spans="1:17" ht="25.5">
      <c r="A158" s="35" t="s">
        <v>386</v>
      </c>
      <c r="B158" s="89" t="s">
        <v>370</v>
      </c>
      <c r="C158" s="90" t="s">
        <v>387</v>
      </c>
      <c r="D158" s="80" t="s">
        <v>42</v>
      </c>
      <c r="E158" s="138">
        <v>9.15</v>
      </c>
      <c r="F158" s="92">
        <v>530.45</v>
      </c>
      <c r="G158" s="92">
        <f t="shared" si="26"/>
        <v>4853.62</v>
      </c>
      <c r="H158" s="133">
        <f t="shared" si="27"/>
        <v>4853.62</v>
      </c>
      <c r="I158" s="41">
        <v>0</v>
      </c>
      <c r="J158" s="43"/>
      <c r="K158" s="76"/>
      <c r="L158" s="45"/>
      <c r="O158" s="45"/>
      <c r="P158" s="45"/>
      <c r="Q158" s="45"/>
    </row>
    <row r="159" spans="1:17" ht="14.25">
      <c r="A159" s="35" t="s">
        <v>388</v>
      </c>
      <c r="B159" s="78" t="s">
        <v>389</v>
      </c>
      <c r="C159" s="88" t="s">
        <v>390</v>
      </c>
      <c r="D159" s="80" t="s">
        <v>26</v>
      </c>
      <c r="E159" s="139">
        <v>312.759</v>
      </c>
      <c r="F159" s="82">
        <v>9.1</v>
      </c>
      <c r="G159" s="82">
        <f t="shared" si="26"/>
        <v>2846.11</v>
      </c>
      <c r="H159" s="41">
        <v>0</v>
      </c>
      <c r="I159" s="140">
        <f aca="true" t="shared" si="28" ref="I159:I160">G159</f>
        <v>2846.11</v>
      </c>
      <c r="J159" s="134"/>
      <c r="K159" s="34"/>
      <c r="L159" s="45"/>
      <c r="O159" s="45"/>
      <c r="P159" s="45"/>
      <c r="Q159" s="45"/>
    </row>
    <row r="160" spans="1:17" ht="25.5">
      <c r="A160" s="35" t="s">
        <v>391</v>
      </c>
      <c r="B160" s="89"/>
      <c r="C160" s="90" t="s">
        <v>50</v>
      </c>
      <c r="D160" s="80" t="s">
        <v>51</v>
      </c>
      <c r="E160" s="91">
        <v>1</v>
      </c>
      <c r="F160" s="92">
        <v>1200</v>
      </c>
      <c r="G160" s="92">
        <f t="shared" si="26"/>
        <v>1200</v>
      </c>
      <c r="H160" s="133">
        <v>0</v>
      </c>
      <c r="I160" s="42">
        <f t="shared" si="28"/>
        <v>1200</v>
      </c>
      <c r="J160" s="43"/>
      <c r="K160" s="34"/>
      <c r="L160" s="45"/>
      <c r="O160" s="45"/>
      <c r="P160" s="45"/>
      <c r="Q160" s="45"/>
    </row>
    <row r="161" spans="1:17" ht="15">
      <c r="A161" s="95"/>
      <c r="B161" s="95"/>
      <c r="C161" s="103" t="s">
        <v>52</v>
      </c>
      <c r="D161" s="104"/>
      <c r="E161" s="95"/>
      <c r="F161" s="141"/>
      <c r="G161" s="53">
        <f>SUM(G157:G160)</f>
        <v>9178.33</v>
      </c>
      <c r="H161" s="53">
        <f>SUM(H157:H160)</f>
        <v>5132.22</v>
      </c>
      <c r="I161" s="53">
        <f>SUM(I159:I160)</f>
        <v>4046.11</v>
      </c>
      <c r="J161" s="43"/>
      <c r="K161" s="34"/>
      <c r="L161" s="55">
        <f>G161</f>
        <v>9178.33</v>
      </c>
      <c r="M161" s="56">
        <f>ROUND(L161*1.2685,2)</f>
        <v>11642.71</v>
      </c>
      <c r="O161" s="45"/>
      <c r="P161" s="45"/>
      <c r="Q161" s="45"/>
    </row>
    <row r="162" spans="1:17" ht="15" customHeight="1">
      <c r="A162" s="142" t="s">
        <v>392</v>
      </c>
      <c r="B162" s="142"/>
      <c r="C162" s="142"/>
      <c r="D162" s="142"/>
      <c r="E162" s="142"/>
      <c r="F162" s="142"/>
      <c r="G162" s="142"/>
      <c r="H162" s="142"/>
      <c r="I162" s="142"/>
      <c r="J162" s="142"/>
      <c r="K162" s="34"/>
      <c r="O162" s="45"/>
      <c r="P162" s="45"/>
      <c r="Q162" s="45"/>
    </row>
    <row r="163" spans="1:17" ht="14.25">
      <c r="A163" s="57">
        <v>14</v>
      </c>
      <c r="B163" s="57"/>
      <c r="C163" s="57" t="s">
        <v>393</v>
      </c>
      <c r="D163" s="57"/>
      <c r="E163" s="57"/>
      <c r="F163" s="93"/>
      <c r="G163" s="93"/>
      <c r="H163" s="93"/>
      <c r="I163" s="93"/>
      <c r="J163" s="94"/>
      <c r="K163" s="34"/>
      <c r="L163" s="143"/>
      <c r="O163" s="45"/>
      <c r="P163" s="45"/>
      <c r="Q163" s="45"/>
    </row>
    <row r="164" spans="1:17" s="86" customFormat="1" ht="46.5" customHeight="1">
      <c r="A164" s="144" t="s">
        <v>394</v>
      </c>
      <c r="B164" s="109" t="s">
        <v>319</v>
      </c>
      <c r="C164" s="110" t="s">
        <v>320</v>
      </c>
      <c r="D164" s="111" t="s">
        <v>60</v>
      </c>
      <c r="E164" s="112">
        <v>250</v>
      </c>
      <c r="F164" s="113">
        <v>1.94</v>
      </c>
      <c r="G164" s="114">
        <f aca="true" t="shared" si="29" ref="G164:G179">ROUND(E164*F164,2)</f>
        <v>485</v>
      </c>
      <c r="H164" s="114">
        <f aca="true" t="shared" si="30" ref="H164:H179">G164</f>
        <v>485</v>
      </c>
      <c r="I164" s="41">
        <v>0</v>
      </c>
      <c r="J164" s="145"/>
      <c r="K164" s="128"/>
      <c r="L164" s="1">
        <f>SUM(L17:L163)</f>
        <v>236198.22609999997</v>
      </c>
      <c r="M164" s="1">
        <f>SUM(M17:M163)</f>
        <v>268539.19999999995</v>
      </c>
      <c r="O164" s="85"/>
      <c r="P164" s="85"/>
      <c r="Q164" s="85"/>
    </row>
    <row r="165" spans="1:17" s="86" customFormat="1" ht="45" customHeight="1">
      <c r="A165" s="144" t="s">
        <v>395</v>
      </c>
      <c r="B165" s="109" t="s">
        <v>322</v>
      </c>
      <c r="C165" s="110" t="s">
        <v>323</v>
      </c>
      <c r="D165" s="111" t="s">
        <v>60</v>
      </c>
      <c r="E165" s="112">
        <v>250</v>
      </c>
      <c r="F165" s="113">
        <v>2.71</v>
      </c>
      <c r="G165" s="114">
        <f t="shared" si="29"/>
        <v>677.5</v>
      </c>
      <c r="H165" s="114">
        <f t="shared" si="30"/>
        <v>677.5</v>
      </c>
      <c r="I165" s="41">
        <v>0</v>
      </c>
      <c r="J165" s="145"/>
      <c r="K165" s="128"/>
      <c r="L165" s="1"/>
      <c r="O165" s="85"/>
      <c r="P165" s="85"/>
      <c r="Q165" s="85"/>
    </row>
    <row r="166" spans="1:17" s="86" customFormat="1" ht="45" customHeight="1">
      <c r="A166" s="144" t="s">
        <v>396</v>
      </c>
      <c r="B166" s="109" t="s">
        <v>325</v>
      </c>
      <c r="C166" s="110" t="s">
        <v>326</v>
      </c>
      <c r="D166" s="111" t="s">
        <v>60</v>
      </c>
      <c r="E166" s="112">
        <v>120</v>
      </c>
      <c r="F166" s="146">
        <v>4.8</v>
      </c>
      <c r="G166" s="114">
        <f t="shared" si="29"/>
        <v>576</v>
      </c>
      <c r="H166" s="114">
        <f t="shared" si="30"/>
        <v>576</v>
      </c>
      <c r="I166" s="41">
        <v>0</v>
      </c>
      <c r="J166" s="145"/>
      <c r="K166" s="128"/>
      <c r="L166" s="1"/>
      <c r="O166" s="85"/>
      <c r="P166" s="85"/>
      <c r="Q166" s="85"/>
    </row>
    <row r="167" spans="1:17" s="86" customFormat="1" ht="46.5" customHeight="1">
      <c r="A167" s="144" t="s">
        <v>397</v>
      </c>
      <c r="B167" s="118" t="s">
        <v>328</v>
      </c>
      <c r="C167" s="147" t="s">
        <v>329</v>
      </c>
      <c r="D167" s="120" t="s">
        <v>60</v>
      </c>
      <c r="E167" s="121">
        <v>180</v>
      </c>
      <c r="F167" s="146">
        <v>7.04</v>
      </c>
      <c r="G167" s="114">
        <f t="shared" si="29"/>
        <v>1267.2</v>
      </c>
      <c r="H167" s="114">
        <f t="shared" si="30"/>
        <v>1267.2</v>
      </c>
      <c r="I167" s="41">
        <v>0</v>
      </c>
      <c r="J167" s="145"/>
      <c r="K167" s="128"/>
      <c r="L167" s="1"/>
      <c r="O167" s="85"/>
      <c r="P167" s="85"/>
      <c r="Q167" s="85"/>
    </row>
    <row r="168" spans="1:17" s="86" customFormat="1" ht="21">
      <c r="A168" s="144" t="s">
        <v>398</v>
      </c>
      <c r="B168" s="148" t="s">
        <v>399</v>
      </c>
      <c r="C168" s="119" t="s">
        <v>400</v>
      </c>
      <c r="D168" s="111" t="s">
        <v>255</v>
      </c>
      <c r="E168" s="149">
        <v>8</v>
      </c>
      <c r="F168" s="146">
        <v>16.01</v>
      </c>
      <c r="G168" s="114">
        <f t="shared" si="29"/>
        <v>128.08</v>
      </c>
      <c r="H168" s="114">
        <f t="shared" si="30"/>
        <v>128.08</v>
      </c>
      <c r="I168" s="41">
        <v>0</v>
      </c>
      <c r="J168" s="145"/>
      <c r="K168" s="128"/>
      <c r="L168" s="1"/>
      <c r="O168" s="85"/>
      <c r="P168" s="85"/>
      <c r="Q168" s="85"/>
    </row>
    <row r="169" spans="1:17" s="86" customFormat="1" ht="21">
      <c r="A169" s="144" t="s">
        <v>401</v>
      </c>
      <c r="B169" s="148" t="s">
        <v>337</v>
      </c>
      <c r="C169" s="119" t="s">
        <v>338</v>
      </c>
      <c r="D169" s="111" t="s">
        <v>255</v>
      </c>
      <c r="E169" s="149">
        <v>13</v>
      </c>
      <c r="F169" s="146">
        <v>17.21</v>
      </c>
      <c r="G169" s="114">
        <f t="shared" si="29"/>
        <v>223.73</v>
      </c>
      <c r="H169" s="114">
        <f t="shared" si="30"/>
        <v>223.73</v>
      </c>
      <c r="I169" s="41">
        <v>0</v>
      </c>
      <c r="J169" s="145"/>
      <c r="K169" s="128"/>
      <c r="L169" s="1"/>
      <c r="O169" s="85"/>
      <c r="P169" s="85"/>
      <c r="Q169" s="85"/>
    </row>
    <row r="170" spans="1:17" s="86" customFormat="1" ht="38.25">
      <c r="A170" s="144" t="s">
        <v>402</v>
      </c>
      <c r="B170" s="109" t="s">
        <v>403</v>
      </c>
      <c r="C170" s="150" t="s">
        <v>404</v>
      </c>
      <c r="D170" s="151" t="s">
        <v>255</v>
      </c>
      <c r="E170" s="149">
        <v>3</v>
      </c>
      <c r="F170" s="113">
        <v>7.43</v>
      </c>
      <c r="G170" s="152">
        <f t="shared" si="29"/>
        <v>22.29</v>
      </c>
      <c r="H170" s="114">
        <f t="shared" si="30"/>
        <v>22.29</v>
      </c>
      <c r="I170" s="41">
        <v>0</v>
      </c>
      <c r="J170" s="145"/>
      <c r="K170" s="128"/>
      <c r="L170" s="1"/>
      <c r="O170" s="85"/>
      <c r="P170" s="85"/>
      <c r="Q170" s="85"/>
    </row>
    <row r="171" spans="1:17" s="86" customFormat="1" ht="25.5">
      <c r="A171" s="144" t="s">
        <v>405</v>
      </c>
      <c r="B171" s="109" t="s">
        <v>406</v>
      </c>
      <c r="C171" s="153" t="s">
        <v>407</v>
      </c>
      <c r="D171" s="124" t="s">
        <v>255</v>
      </c>
      <c r="E171" s="123">
        <v>3</v>
      </c>
      <c r="F171" s="113">
        <v>44.46</v>
      </c>
      <c r="G171" s="108">
        <f t="shared" si="29"/>
        <v>133.38</v>
      </c>
      <c r="H171" s="98">
        <f t="shared" si="30"/>
        <v>133.38</v>
      </c>
      <c r="I171" s="41">
        <v>0</v>
      </c>
      <c r="J171" s="145"/>
      <c r="K171" s="128"/>
      <c r="L171" s="1"/>
      <c r="O171" s="85"/>
      <c r="P171" s="85"/>
      <c r="Q171" s="85"/>
    </row>
    <row r="172" spans="1:17" s="86" customFormat="1" ht="38.25">
      <c r="A172" s="144" t="s">
        <v>408</v>
      </c>
      <c r="B172" s="109" t="s">
        <v>340</v>
      </c>
      <c r="C172" s="153" t="s">
        <v>341</v>
      </c>
      <c r="D172" s="124" t="s">
        <v>255</v>
      </c>
      <c r="E172" s="123">
        <v>7</v>
      </c>
      <c r="F172" s="146">
        <v>79.78</v>
      </c>
      <c r="G172" s="108">
        <f t="shared" si="29"/>
        <v>558.46</v>
      </c>
      <c r="H172" s="98">
        <f t="shared" si="30"/>
        <v>558.46</v>
      </c>
      <c r="I172" s="41">
        <v>0</v>
      </c>
      <c r="J172" s="145"/>
      <c r="K172" s="128"/>
      <c r="L172" s="1"/>
      <c r="O172" s="85"/>
      <c r="P172" s="85"/>
      <c r="Q172" s="85"/>
    </row>
    <row r="173" spans="1:17" s="86" customFormat="1" ht="38.25">
      <c r="A173" s="144" t="s">
        <v>409</v>
      </c>
      <c r="B173" s="118" t="s">
        <v>410</v>
      </c>
      <c r="C173" s="50" t="s">
        <v>411</v>
      </c>
      <c r="D173" s="38" t="s">
        <v>255</v>
      </c>
      <c r="E173" s="123">
        <v>1</v>
      </c>
      <c r="F173" s="146">
        <v>166.3</v>
      </c>
      <c r="G173" s="40">
        <f t="shared" si="29"/>
        <v>166.3</v>
      </c>
      <c r="H173" s="102">
        <f t="shared" si="30"/>
        <v>166.3</v>
      </c>
      <c r="I173" s="41">
        <v>0</v>
      </c>
      <c r="J173" s="145"/>
      <c r="K173" s="128"/>
      <c r="L173" s="1"/>
      <c r="O173" s="85"/>
      <c r="P173" s="85"/>
      <c r="Q173" s="85"/>
    </row>
    <row r="174" spans="1:17" s="86" customFormat="1" ht="25.5">
      <c r="A174" s="144" t="s">
        <v>412</v>
      </c>
      <c r="B174" s="148" t="s">
        <v>343</v>
      </c>
      <c r="C174" s="50" t="s">
        <v>344</v>
      </c>
      <c r="D174" s="38" t="s">
        <v>255</v>
      </c>
      <c r="E174" s="149">
        <v>18</v>
      </c>
      <c r="F174" s="146">
        <v>7.6</v>
      </c>
      <c r="G174" s="40">
        <f t="shared" si="29"/>
        <v>136.8</v>
      </c>
      <c r="H174" s="102">
        <f t="shared" si="30"/>
        <v>136.8</v>
      </c>
      <c r="I174" s="41">
        <v>0</v>
      </c>
      <c r="J174" s="145"/>
      <c r="K174" s="128"/>
      <c r="L174" s="1"/>
      <c r="O174" s="85"/>
      <c r="P174" s="85"/>
      <c r="Q174" s="85"/>
    </row>
    <row r="175" spans="1:17" s="86" customFormat="1" ht="38.25">
      <c r="A175" s="144" t="s">
        <v>413</v>
      </c>
      <c r="B175" s="148" t="s">
        <v>272</v>
      </c>
      <c r="C175" s="50" t="s">
        <v>414</v>
      </c>
      <c r="D175" s="38" t="s">
        <v>255</v>
      </c>
      <c r="E175" s="123">
        <v>1</v>
      </c>
      <c r="F175" s="146">
        <v>361.9</v>
      </c>
      <c r="G175" s="40">
        <f t="shared" si="29"/>
        <v>361.9</v>
      </c>
      <c r="H175" s="102">
        <f t="shared" si="30"/>
        <v>361.9</v>
      </c>
      <c r="I175" s="41">
        <v>0</v>
      </c>
      <c r="J175" s="145"/>
      <c r="K175" s="128"/>
      <c r="L175" s="1"/>
      <c r="O175" s="85"/>
      <c r="P175" s="85"/>
      <c r="Q175" s="85"/>
    </row>
    <row r="176" spans="1:17" s="86" customFormat="1" ht="21">
      <c r="A176" s="144" t="s">
        <v>415</v>
      </c>
      <c r="B176" s="109" t="s">
        <v>416</v>
      </c>
      <c r="C176" s="50" t="s">
        <v>417</v>
      </c>
      <c r="D176" s="38" t="s">
        <v>75</v>
      </c>
      <c r="E176" s="123">
        <v>2</v>
      </c>
      <c r="F176" s="146">
        <v>50.87</v>
      </c>
      <c r="G176" s="40">
        <f t="shared" si="29"/>
        <v>101.74</v>
      </c>
      <c r="H176" s="102">
        <f t="shared" si="30"/>
        <v>101.74</v>
      </c>
      <c r="I176" s="41">
        <v>0</v>
      </c>
      <c r="J176" s="145"/>
      <c r="K176" s="128"/>
      <c r="L176" s="1"/>
      <c r="O176" s="85"/>
      <c r="P176" s="85"/>
      <c r="Q176" s="85"/>
    </row>
    <row r="177" spans="1:17" s="86" customFormat="1" ht="28.5">
      <c r="A177" s="144" t="s">
        <v>418</v>
      </c>
      <c r="B177" s="118" t="s">
        <v>263</v>
      </c>
      <c r="C177" s="107" t="s">
        <v>264</v>
      </c>
      <c r="D177" s="38" t="s">
        <v>255</v>
      </c>
      <c r="E177" s="123">
        <v>2</v>
      </c>
      <c r="F177" s="108">
        <v>82.45</v>
      </c>
      <c r="G177" s="40">
        <f t="shared" si="29"/>
        <v>164.9</v>
      </c>
      <c r="H177" s="102">
        <f t="shared" si="30"/>
        <v>164.9</v>
      </c>
      <c r="I177" s="41">
        <v>0</v>
      </c>
      <c r="J177" s="145"/>
      <c r="K177" s="128"/>
      <c r="L177" s="1"/>
      <c r="O177" s="85"/>
      <c r="P177" s="85"/>
      <c r="Q177" s="85"/>
    </row>
    <row r="178" spans="1:17" s="86" customFormat="1" ht="28.5">
      <c r="A178" s="144" t="s">
        <v>419</v>
      </c>
      <c r="B178" s="148" t="s">
        <v>420</v>
      </c>
      <c r="C178" s="154" t="s">
        <v>421</v>
      </c>
      <c r="D178" s="38" t="s">
        <v>255</v>
      </c>
      <c r="E178" s="149">
        <v>9</v>
      </c>
      <c r="F178" s="108">
        <v>18.89</v>
      </c>
      <c r="G178" s="40">
        <f t="shared" si="29"/>
        <v>170.01</v>
      </c>
      <c r="H178" s="102">
        <f t="shared" si="30"/>
        <v>170.01</v>
      </c>
      <c r="I178" s="41">
        <v>0</v>
      </c>
      <c r="J178" s="145"/>
      <c r="K178" s="128"/>
      <c r="L178" s="1"/>
      <c r="O178" s="85"/>
      <c r="P178" s="85"/>
      <c r="Q178" s="85"/>
    </row>
    <row r="179" spans="1:17" s="86" customFormat="1" ht="28.5">
      <c r="A179" s="144" t="s">
        <v>422</v>
      </c>
      <c r="B179" s="148" t="s">
        <v>423</v>
      </c>
      <c r="C179" s="154" t="s">
        <v>424</v>
      </c>
      <c r="D179" s="38" t="s">
        <v>255</v>
      </c>
      <c r="E179" s="123">
        <v>1</v>
      </c>
      <c r="F179" s="108">
        <v>106.47</v>
      </c>
      <c r="G179" s="40">
        <f t="shared" si="29"/>
        <v>106.47</v>
      </c>
      <c r="H179" s="102">
        <f t="shared" si="30"/>
        <v>106.47</v>
      </c>
      <c r="I179" s="41">
        <v>0</v>
      </c>
      <c r="J179" s="145"/>
      <c r="K179" s="128"/>
      <c r="L179" s="1"/>
      <c r="O179" s="85"/>
      <c r="P179" s="85"/>
      <c r="Q179" s="85"/>
    </row>
    <row r="180" spans="1:17" s="86" customFormat="1" ht="30.75" customHeight="1">
      <c r="A180" s="144" t="s">
        <v>425</v>
      </c>
      <c r="B180" s="148"/>
      <c r="C180" s="49" t="s">
        <v>50</v>
      </c>
      <c r="D180" s="38" t="s">
        <v>51</v>
      </c>
      <c r="E180" s="123">
        <v>1</v>
      </c>
      <c r="F180" s="146">
        <v>1200</v>
      </c>
      <c r="G180" s="40">
        <v>2000</v>
      </c>
      <c r="H180" s="41">
        <v>0</v>
      </c>
      <c r="I180" s="42">
        <v>2000</v>
      </c>
      <c r="J180" s="145"/>
      <c r="K180" s="128"/>
      <c r="L180" s="1"/>
      <c r="O180" s="85"/>
      <c r="P180" s="85"/>
      <c r="Q180" s="85"/>
    </row>
    <row r="181" spans="1:17" ht="21.75">
      <c r="A181" s="95"/>
      <c r="B181" s="95"/>
      <c r="C181" s="103" t="s">
        <v>52</v>
      </c>
      <c r="D181" s="104"/>
      <c r="E181" s="95"/>
      <c r="F181" s="105"/>
      <c r="G181" s="106">
        <f>SUM(G164:G180)</f>
        <v>7279.76</v>
      </c>
      <c r="H181" s="106">
        <f>SUM(H164:H180)</f>
        <v>5279.76</v>
      </c>
      <c r="I181" s="106">
        <f>SUM(I164:I180)</f>
        <v>2000</v>
      </c>
      <c r="J181" s="43"/>
      <c r="K181" s="128"/>
      <c r="L181" s="55">
        <f>G181</f>
        <v>7279.76</v>
      </c>
      <c r="M181" s="56">
        <f>ROUND(L181*1.2685,2)</f>
        <v>9234.38</v>
      </c>
      <c r="O181" s="45"/>
      <c r="P181" s="45"/>
      <c r="Q181" s="45"/>
    </row>
    <row r="182" spans="1:17" ht="27.75" customHeight="1">
      <c r="A182" s="57">
        <v>15</v>
      </c>
      <c r="B182" s="57"/>
      <c r="C182" s="127" t="s">
        <v>349</v>
      </c>
      <c r="D182" s="57"/>
      <c r="E182" s="57"/>
      <c r="F182" s="93"/>
      <c r="G182" s="93"/>
      <c r="H182" s="93"/>
      <c r="I182" s="93"/>
      <c r="J182" s="94"/>
      <c r="K182" s="128"/>
      <c r="O182" s="45"/>
      <c r="P182" s="45"/>
      <c r="Q182" s="45"/>
    </row>
    <row r="183" spans="1:17" ht="42" customHeight="1">
      <c r="A183" s="95" t="s">
        <v>426</v>
      </c>
      <c r="B183" s="36" t="s">
        <v>351</v>
      </c>
      <c r="C183" s="50" t="s">
        <v>352</v>
      </c>
      <c r="D183" s="38" t="s">
        <v>26</v>
      </c>
      <c r="E183" s="39">
        <v>96</v>
      </c>
      <c r="F183" s="40">
        <v>67.58</v>
      </c>
      <c r="G183" s="40">
        <f aca="true" t="shared" si="31" ref="G183:G185">ROUND(E183*F183,2)</f>
        <v>6487.68</v>
      </c>
      <c r="H183" s="42">
        <f aca="true" t="shared" si="32" ref="H183:H184">G183</f>
        <v>6487.68</v>
      </c>
      <c r="I183" s="41">
        <v>0</v>
      </c>
      <c r="J183" s="99"/>
      <c r="K183" s="128"/>
      <c r="O183" s="45"/>
      <c r="P183" s="45"/>
      <c r="Q183" s="45"/>
    </row>
    <row r="184" spans="1:17" ht="30" customHeight="1">
      <c r="A184" s="95" t="s">
        <v>427</v>
      </c>
      <c r="B184" s="36" t="s">
        <v>354</v>
      </c>
      <c r="C184" s="50" t="s">
        <v>355</v>
      </c>
      <c r="D184" s="38" t="s">
        <v>26</v>
      </c>
      <c r="E184" s="39">
        <v>96</v>
      </c>
      <c r="F184" s="40">
        <v>7.18</v>
      </c>
      <c r="G184" s="40">
        <f t="shared" si="31"/>
        <v>689.28</v>
      </c>
      <c r="H184" s="42">
        <f t="shared" si="32"/>
        <v>689.28</v>
      </c>
      <c r="I184" s="41">
        <v>0</v>
      </c>
      <c r="J184" s="99"/>
      <c r="K184" s="128"/>
      <c r="O184" s="45"/>
      <c r="P184" s="45"/>
      <c r="Q184" s="45"/>
    </row>
    <row r="185" spans="1:17" ht="30.75" customHeight="1">
      <c r="A185" s="95" t="s">
        <v>428</v>
      </c>
      <c r="B185" s="95"/>
      <c r="C185" s="50" t="s">
        <v>50</v>
      </c>
      <c r="D185" s="38" t="s">
        <v>51</v>
      </c>
      <c r="E185" s="108">
        <v>1</v>
      </c>
      <c r="F185" s="102">
        <v>1200</v>
      </c>
      <c r="G185" s="40">
        <f t="shared" si="31"/>
        <v>1200</v>
      </c>
      <c r="H185" s="41">
        <v>0</v>
      </c>
      <c r="I185" s="42">
        <f>G185</f>
        <v>1200</v>
      </c>
      <c r="J185" s="99"/>
      <c r="K185" s="129"/>
      <c r="O185" s="45"/>
      <c r="P185" s="45"/>
      <c r="Q185" s="45"/>
    </row>
    <row r="186" spans="1:17" ht="21.75">
      <c r="A186" s="95"/>
      <c r="B186" s="95"/>
      <c r="C186" s="130" t="s">
        <v>52</v>
      </c>
      <c r="D186" s="104"/>
      <c r="E186" s="95"/>
      <c r="F186" s="105"/>
      <c r="G186" s="106">
        <f>SUM(G183:G185)</f>
        <v>8376.960000000001</v>
      </c>
      <c r="H186" s="106">
        <f>SUM(H183:H185)</f>
        <v>7176.96</v>
      </c>
      <c r="I186" s="106">
        <f>SUM(I183:I185)</f>
        <v>1200</v>
      </c>
      <c r="J186" s="43"/>
      <c r="K186" s="129"/>
      <c r="L186" s="55">
        <f>G186</f>
        <v>8376.960000000001</v>
      </c>
      <c r="M186" s="56">
        <f>ROUND(L186*1.2685,2)</f>
        <v>10626.17</v>
      </c>
      <c r="O186" s="45"/>
      <c r="P186" s="45"/>
      <c r="Q186" s="45"/>
    </row>
    <row r="187" spans="1:17" ht="21.75" customHeight="1">
      <c r="A187" s="57">
        <v>16</v>
      </c>
      <c r="B187" s="57"/>
      <c r="C187" s="131" t="s">
        <v>357</v>
      </c>
      <c r="D187" s="57"/>
      <c r="E187" s="57"/>
      <c r="F187" s="93"/>
      <c r="G187" s="93"/>
      <c r="H187" s="93"/>
      <c r="I187" s="93"/>
      <c r="J187" s="94"/>
      <c r="K187" s="129"/>
      <c r="O187" s="45"/>
      <c r="P187" s="45"/>
      <c r="Q187" s="45"/>
    </row>
    <row r="188" spans="1:17" ht="39.75" customHeight="1">
      <c r="A188" s="95" t="s">
        <v>429</v>
      </c>
      <c r="B188" s="36" t="s">
        <v>135</v>
      </c>
      <c r="C188" s="50" t="s">
        <v>359</v>
      </c>
      <c r="D188" s="38" t="s">
        <v>26</v>
      </c>
      <c r="E188" s="39">
        <v>86.5</v>
      </c>
      <c r="F188" s="40">
        <v>36.08</v>
      </c>
      <c r="G188" s="40">
        <f aca="true" t="shared" si="33" ref="G188:G190">ROUND(E188*F188,2)</f>
        <v>3120.92</v>
      </c>
      <c r="H188" s="42">
        <f aca="true" t="shared" si="34" ref="H188:H190">G188</f>
        <v>3120.92</v>
      </c>
      <c r="I188" s="41">
        <v>0</v>
      </c>
      <c r="J188" s="99"/>
      <c r="K188" s="128"/>
      <c r="O188" s="45"/>
      <c r="P188" s="45"/>
      <c r="Q188" s="45"/>
    </row>
    <row r="189" spans="1:17" ht="33.75" customHeight="1">
      <c r="A189" s="95" t="s">
        <v>430</v>
      </c>
      <c r="B189" s="36" t="s">
        <v>361</v>
      </c>
      <c r="C189" s="50" t="s">
        <v>362</v>
      </c>
      <c r="D189" s="38" t="s">
        <v>26</v>
      </c>
      <c r="E189" s="39">
        <v>86.5</v>
      </c>
      <c r="F189" s="40">
        <v>7.81</v>
      </c>
      <c r="G189" s="40">
        <f t="shared" si="33"/>
        <v>675.57</v>
      </c>
      <c r="H189" s="42">
        <f t="shared" si="34"/>
        <v>675.57</v>
      </c>
      <c r="I189" s="41">
        <v>0</v>
      </c>
      <c r="J189" s="99"/>
      <c r="K189" s="128"/>
      <c r="O189" s="45"/>
      <c r="P189" s="45"/>
      <c r="Q189" s="45"/>
    </row>
    <row r="190" spans="1:17" ht="51" customHeight="1">
      <c r="A190" s="95" t="s">
        <v>431</v>
      </c>
      <c r="B190" s="36" t="s">
        <v>364</v>
      </c>
      <c r="C190" s="50" t="s">
        <v>365</v>
      </c>
      <c r="D190" s="38" t="s">
        <v>60</v>
      </c>
      <c r="E190" s="39">
        <v>103</v>
      </c>
      <c r="F190" s="40">
        <v>11.39</v>
      </c>
      <c r="G190" s="40">
        <f t="shared" si="33"/>
        <v>1173.17</v>
      </c>
      <c r="H190" s="42">
        <f t="shared" si="34"/>
        <v>1173.17</v>
      </c>
      <c r="I190" s="41">
        <v>0</v>
      </c>
      <c r="J190" s="99"/>
      <c r="K190" s="128"/>
      <c r="O190" s="45"/>
      <c r="P190" s="45"/>
      <c r="Q190" s="45"/>
    </row>
    <row r="191" spans="1:17" ht="25.5" customHeight="1">
      <c r="A191" s="95" t="s">
        <v>432</v>
      </c>
      <c r="B191" s="95"/>
      <c r="C191" s="50" t="s">
        <v>367</v>
      </c>
      <c r="D191" s="38" t="s">
        <v>51</v>
      </c>
      <c r="E191" s="39">
        <v>1</v>
      </c>
      <c r="F191" s="102">
        <v>1400</v>
      </c>
      <c r="G191" s="40">
        <v>1400</v>
      </c>
      <c r="H191" s="41">
        <v>0</v>
      </c>
      <c r="I191" s="42">
        <v>1400</v>
      </c>
      <c r="J191" s="99"/>
      <c r="K191" s="128"/>
      <c r="O191" s="45"/>
      <c r="P191" s="45"/>
      <c r="Q191" s="45"/>
    </row>
    <row r="192" spans="1:17" ht="21.75">
      <c r="A192" s="95"/>
      <c r="B192" s="95"/>
      <c r="C192" s="130" t="s">
        <v>52</v>
      </c>
      <c r="D192" s="104"/>
      <c r="E192" s="95"/>
      <c r="F192" s="105"/>
      <c r="G192" s="106">
        <f>SUM(G188:G191)</f>
        <v>6369.66</v>
      </c>
      <c r="H192" s="106">
        <f>SUM(H188:H191)</f>
        <v>4969.66</v>
      </c>
      <c r="I192" s="106">
        <f>SUM(I188:I191)</f>
        <v>1400</v>
      </c>
      <c r="J192" s="43"/>
      <c r="K192" s="128"/>
      <c r="L192" s="55">
        <f>G192</f>
        <v>6369.66</v>
      </c>
      <c r="M192" s="56">
        <f>ROUND(L192*1.2685,2)</f>
        <v>8079.91</v>
      </c>
      <c r="O192" s="45"/>
      <c r="P192" s="45"/>
      <c r="Q192" s="45"/>
    </row>
    <row r="193" spans="1:17" ht="21">
      <c r="A193" s="57">
        <v>17</v>
      </c>
      <c r="B193" s="57"/>
      <c r="C193" s="155" t="s">
        <v>433</v>
      </c>
      <c r="D193" s="57"/>
      <c r="E193" s="57"/>
      <c r="F193" s="93"/>
      <c r="G193" s="93"/>
      <c r="H193" s="93"/>
      <c r="I193" s="93"/>
      <c r="J193" s="94"/>
      <c r="K193" s="128"/>
      <c r="O193" s="45"/>
      <c r="P193" s="45"/>
      <c r="Q193" s="45"/>
    </row>
    <row r="194" spans="1:17" ht="21">
      <c r="A194" s="95" t="s">
        <v>434</v>
      </c>
      <c r="B194" s="36" t="s">
        <v>378</v>
      </c>
      <c r="C194" s="50" t="s">
        <v>379</v>
      </c>
      <c r="D194" s="38" t="s">
        <v>26</v>
      </c>
      <c r="E194" s="39">
        <v>590</v>
      </c>
      <c r="F194" s="40">
        <v>16.44</v>
      </c>
      <c r="G194" s="40">
        <f aca="true" t="shared" si="35" ref="G194:G197">ROUND(E194*F194,2)</f>
        <v>9699.6</v>
      </c>
      <c r="H194" s="42">
        <f aca="true" t="shared" si="36" ref="H194:H196">G194</f>
        <v>9699.6</v>
      </c>
      <c r="I194" s="41">
        <v>0</v>
      </c>
      <c r="J194" s="99"/>
      <c r="K194" s="128"/>
      <c r="O194" s="45"/>
      <c r="P194" s="45"/>
      <c r="Q194" s="45"/>
    </row>
    <row r="195" spans="1:17" ht="21">
      <c r="A195" s="95" t="s">
        <v>435</v>
      </c>
      <c r="B195" s="36" t="s">
        <v>381</v>
      </c>
      <c r="C195" s="37" t="s">
        <v>382</v>
      </c>
      <c r="D195" s="38" t="s">
        <v>26</v>
      </c>
      <c r="E195" s="39">
        <v>48</v>
      </c>
      <c r="F195" s="40">
        <v>27.53</v>
      </c>
      <c r="G195" s="40">
        <f t="shared" si="35"/>
        <v>1321.44</v>
      </c>
      <c r="H195" s="42">
        <f t="shared" si="36"/>
        <v>1321.44</v>
      </c>
      <c r="I195" s="41">
        <v>0</v>
      </c>
      <c r="J195" s="99"/>
      <c r="K195" s="128"/>
      <c r="O195" s="45"/>
      <c r="P195" s="45"/>
      <c r="Q195" s="45"/>
    </row>
    <row r="196" spans="1:17" ht="21">
      <c r="A196" s="95" t="s">
        <v>436</v>
      </c>
      <c r="B196" s="156" t="s">
        <v>437</v>
      </c>
      <c r="C196" s="50" t="s">
        <v>438</v>
      </c>
      <c r="D196" s="38" t="s">
        <v>26</v>
      </c>
      <c r="E196" s="39">
        <v>35.5</v>
      </c>
      <c r="F196" s="40">
        <v>26.36</v>
      </c>
      <c r="G196" s="40">
        <f t="shared" si="35"/>
        <v>935.78</v>
      </c>
      <c r="H196" s="42">
        <f t="shared" si="36"/>
        <v>935.78</v>
      </c>
      <c r="I196" s="41">
        <v>0</v>
      </c>
      <c r="J196" s="99"/>
      <c r="K196" s="128"/>
      <c r="O196" s="45"/>
      <c r="P196" s="45"/>
      <c r="Q196" s="45"/>
    </row>
    <row r="197" spans="1:17" ht="24" customHeight="1">
      <c r="A197" s="95" t="s">
        <v>439</v>
      </c>
      <c r="B197" s="95"/>
      <c r="C197" s="50" t="s">
        <v>367</v>
      </c>
      <c r="D197" s="38" t="s">
        <v>51</v>
      </c>
      <c r="E197" s="108">
        <v>1</v>
      </c>
      <c r="F197" s="102">
        <v>1200</v>
      </c>
      <c r="G197" s="40">
        <f t="shared" si="35"/>
        <v>1200</v>
      </c>
      <c r="H197" s="41">
        <v>0</v>
      </c>
      <c r="I197" s="42">
        <f>G197</f>
        <v>1200</v>
      </c>
      <c r="J197" s="99"/>
      <c r="K197" s="129"/>
      <c r="O197" s="45"/>
      <c r="P197" s="45"/>
      <c r="Q197" s="45"/>
    </row>
    <row r="198" spans="1:17" ht="21.75">
      <c r="A198" s="95"/>
      <c r="B198" s="95"/>
      <c r="C198" s="103" t="s">
        <v>52</v>
      </c>
      <c r="D198" s="157"/>
      <c r="E198" s="101"/>
      <c r="F198" s="97"/>
      <c r="G198" s="158">
        <f>SUM(G194:G197)</f>
        <v>13156.82</v>
      </c>
      <c r="H198" s="158">
        <f>SUM(H194:H197)</f>
        <v>11956.82</v>
      </c>
      <c r="I198" s="158">
        <f>SUM(I194:I197)</f>
        <v>1200</v>
      </c>
      <c r="J198" s="43"/>
      <c r="K198" s="129"/>
      <c r="L198" s="55">
        <f>G198</f>
        <v>13156.82</v>
      </c>
      <c r="M198" s="56">
        <f>ROUND(L198*1.2685,2)</f>
        <v>16689.43</v>
      </c>
      <c r="O198" s="45"/>
      <c r="P198" s="45"/>
      <c r="Q198" s="45"/>
    </row>
    <row r="199" spans="1:17" ht="21.75">
      <c r="A199" s="95"/>
      <c r="B199" s="95"/>
      <c r="C199" s="103" t="s">
        <v>440</v>
      </c>
      <c r="D199" s="104"/>
      <c r="E199" s="95"/>
      <c r="F199" s="105"/>
      <c r="G199" s="159">
        <f>ROUND(G198+G192+G186+G181+G161+G155+G149+G145+G139+G134+G99+G68+G62+G55+G43+G31+G18,2)</f>
        <v>246881.43</v>
      </c>
      <c r="H199" s="159">
        <f>ROUND(H198+H192+H186+H181+H161+H155+H149+H145+H139+H134+H99+H68+H62+H55+H43+H31+H18,2)</f>
        <v>197083.17</v>
      </c>
      <c r="I199" s="159">
        <f>ROUND(I198+I192+I186+I181+I161+I155+I149+I145+I139+I134+I99+I68+I62+I55+I43+I31+I18,2)</f>
        <v>49798.26</v>
      </c>
      <c r="J199" s="99"/>
      <c r="K199" s="129"/>
      <c r="L199" s="160">
        <f>SUM(L181:L198)</f>
        <v>35183.200000000004</v>
      </c>
      <c r="M199" s="160">
        <f>SUM(M181:M198)</f>
        <v>44629.89</v>
      </c>
      <c r="O199" s="45"/>
      <c r="P199" s="45"/>
      <c r="Q199" s="45"/>
    </row>
    <row r="200" spans="1:11" ht="15.75" customHeight="1">
      <c r="A200" s="161" t="s">
        <v>441</v>
      </c>
      <c r="B200" s="161"/>
      <c r="C200" s="161"/>
      <c r="D200" s="161"/>
      <c r="E200" s="161"/>
      <c r="F200" s="161"/>
      <c r="G200" s="56">
        <f>ROUND(G199*1.2685,2)</f>
        <v>313169.09</v>
      </c>
      <c r="H200" s="56">
        <f>ROUND(H199*1.2685,2)</f>
        <v>250000</v>
      </c>
      <c r="I200" s="162">
        <f>ROUND(I199*1.2685,2)</f>
        <v>63169.09</v>
      </c>
      <c r="J200" s="163"/>
      <c r="K200" s="164"/>
    </row>
    <row r="201" spans="1:13" ht="21.75" customHeight="1">
      <c r="A201" s="165"/>
      <c r="B201" s="165"/>
      <c r="C201" s="165"/>
      <c r="D201" s="165"/>
      <c r="E201" s="165"/>
      <c r="F201" s="166" t="s">
        <v>442</v>
      </c>
      <c r="G201" s="166"/>
      <c r="H201" s="167">
        <f>H200+I200</f>
        <v>313169.08999999997</v>
      </c>
      <c r="I201" s="167"/>
      <c r="J201" s="167"/>
      <c r="K201" s="168"/>
      <c r="M201" s="169"/>
    </row>
    <row r="202" spans="1:13" ht="21">
      <c r="A202" s="170"/>
      <c r="B202" s="170"/>
      <c r="C202" s="170"/>
      <c r="D202" s="171" t="s">
        <v>443</v>
      </c>
      <c r="E202" s="171"/>
      <c r="F202" s="171"/>
      <c r="G202" s="171"/>
      <c r="H202" s="172"/>
      <c r="I202" s="172"/>
      <c r="J202" s="172"/>
      <c r="K202" s="168"/>
      <c r="L202" s="160">
        <f>L199+L164</f>
        <v>271381.4261</v>
      </c>
      <c r="M202" s="160">
        <f>M199+M164</f>
        <v>313169.08999999997</v>
      </c>
    </row>
    <row r="203" spans="3:13" ht="21.75" customHeight="1">
      <c r="C203" s="8"/>
      <c r="E203" s="160"/>
      <c r="F203" s="160"/>
      <c r="G203" s="169"/>
      <c r="H203" s="173"/>
      <c r="I203" s="173"/>
      <c r="K203" s="174"/>
      <c r="L203" s="56">
        <f>ROUND(L202*1.2685,2)</f>
        <v>344247.34</v>
      </c>
      <c r="M203" s="160">
        <f>L203-M199</f>
        <v>299617.45</v>
      </c>
    </row>
    <row r="204" spans="1:13" ht="16.5" customHeight="1">
      <c r="A204" s="175"/>
      <c r="B204" s="175"/>
      <c r="C204" s="176" t="s">
        <v>444</v>
      </c>
      <c r="D204" s="8"/>
      <c r="E204" s="143"/>
      <c r="F204" s="143"/>
      <c r="G204" s="143"/>
      <c r="H204" s="177" t="s">
        <v>445</v>
      </c>
      <c r="I204" s="177"/>
      <c r="J204" s="178"/>
      <c r="K204" s="168"/>
      <c r="M204" s="169"/>
    </row>
    <row r="205" spans="3:11" ht="21.75" customHeight="1">
      <c r="C205" s="179" t="s">
        <v>446</v>
      </c>
      <c r="H205" s="180" t="s">
        <v>447</v>
      </c>
      <c r="I205" s="180"/>
      <c r="K205" s="174"/>
    </row>
    <row r="210" spans="4:9" ht="15" customHeight="1">
      <c r="D210" s="181" t="s">
        <v>448</v>
      </c>
      <c r="E210" s="181"/>
      <c r="F210" s="181"/>
      <c r="G210" s="182">
        <f>SUM(H210:I210)</f>
        <v>313169.08999999997</v>
      </c>
      <c r="H210" s="182">
        <v>250000</v>
      </c>
      <c r="I210" s="182">
        <v>63169.09</v>
      </c>
    </row>
  </sheetData>
  <sheetProtection selectLockedCells="1" selectUnlockedCells="1"/>
  <mergeCells count="27">
    <mergeCell ref="A1:C1"/>
    <mergeCell ref="D1:I1"/>
    <mergeCell ref="J1:J3"/>
    <mergeCell ref="A2:C2"/>
    <mergeCell ref="E2:I2"/>
    <mergeCell ref="A3:C3"/>
    <mergeCell ref="E3:I3"/>
    <mergeCell ref="F4:G4"/>
    <mergeCell ref="H4:J4"/>
    <mergeCell ref="A5:A6"/>
    <mergeCell ref="C5:C6"/>
    <mergeCell ref="D5:D6"/>
    <mergeCell ref="E5:E6"/>
    <mergeCell ref="F5:F6"/>
    <mergeCell ref="G5:G6"/>
    <mergeCell ref="H5:J5"/>
    <mergeCell ref="A7:J7"/>
    <mergeCell ref="A162:J162"/>
    <mergeCell ref="A200:F200"/>
    <mergeCell ref="A201:E201"/>
    <mergeCell ref="F201:G201"/>
    <mergeCell ref="H201:J201"/>
    <mergeCell ref="D202:G202"/>
    <mergeCell ref="H203:I203"/>
    <mergeCell ref="H204:I204"/>
    <mergeCell ref="H205:I205"/>
    <mergeCell ref="D210:F210"/>
  </mergeCells>
  <printOptions horizontalCentered="1" verticalCentered="1"/>
  <pageMargins left="0.5513888888888889" right="0.5118055555555555" top="0.3541666666666667" bottom="0.5118055555555555" header="0.5118055555555555" footer="0.5118055555555555"/>
  <pageSetup horizontalDpi="300" verticalDpi="300" orientation="landscape" paperSize="9" scale="6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85"/>
  <sheetViews>
    <sheetView tabSelected="1" zoomScale="80" zoomScaleNormal="80" workbookViewId="0" topLeftCell="A165">
      <selection activeCell="J180" sqref="J180"/>
    </sheetView>
  </sheetViews>
  <sheetFormatPr defaultColWidth="8.00390625" defaultRowHeight="12.75"/>
  <cols>
    <col min="1" max="1" width="7.7109375" style="1" customWidth="1"/>
    <col min="2" max="2" width="13.28125" style="1" customWidth="1"/>
    <col min="3" max="3" width="57.28125" style="1" customWidth="1"/>
    <col min="4" max="4" width="10.7109375" style="1" customWidth="1"/>
    <col min="5" max="5" width="13.8515625" style="1" customWidth="1"/>
    <col min="6" max="6" width="16.28125" style="1" customWidth="1"/>
    <col min="7" max="7" width="21.00390625" style="1" customWidth="1"/>
    <col min="8" max="8" width="19.57421875" style="1" customWidth="1"/>
    <col min="9" max="9" width="23.421875" style="1" customWidth="1"/>
    <col min="10" max="10" width="20.7109375" style="1" customWidth="1"/>
    <col min="11" max="11" width="14.28125" style="1" customWidth="1"/>
    <col min="12" max="12" width="20.421875" style="1" customWidth="1"/>
    <col min="13" max="13" width="18.421875" style="1" customWidth="1"/>
    <col min="14" max="16384" width="9.140625" style="1" customWidth="1"/>
  </cols>
  <sheetData>
    <row r="1" spans="1:10" ht="36" customHeight="1">
      <c r="A1" s="2" t="s">
        <v>0</v>
      </c>
      <c r="B1" s="2"/>
      <c r="C1" s="2"/>
      <c r="D1" s="3" t="s">
        <v>1</v>
      </c>
      <c r="E1" s="3"/>
      <c r="F1" s="3"/>
      <c r="G1" s="3"/>
      <c r="H1" s="3"/>
      <c r="I1" s="3"/>
      <c r="J1" s="4"/>
    </row>
    <row r="2" spans="1:11" ht="21.75" customHeight="1">
      <c r="A2" s="5" t="s">
        <v>449</v>
      </c>
      <c r="B2" s="5"/>
      <c r="C2" s="5"/>
      <c r="D2" s="6" t="s">
        <v>3</v>
      </c>
      <c r="E2" s="7" t="s">
        <v>4</v>
      </c>
      <c r="F2" s="7"/>
      <c r="G2" s="7"/>
      <c r="H2" s="7"/>
      <c r="I2" s="7"/>
      <c r="J2" s="4"/>
      <c r="K2" s="8"/>
    </row>
    <row r="3" spans="1:11" ht="27" customHeight="1">
      <c r="A3" s="9" t="s">
        <v>5</v>
      </c>
      <c r="B3" s="9"/>
      <c r="C3" s="9"/>
      <c r="D3" s="10" t="s">
        <v>6</v>
      </c>
      <c r="E3" s="11" t="s">
        <v>7</v>
      </c>
      <c r="F3" s="11"/>
      <c r="G3" s="11"/>
      <c r="H3" s="11"/>
      <c r="I3" s="11"/>
      <c r="J3" s="4"/>
      <c r="K3" s="8"/>
    </row>
    <row r="4" spans="1:10" s="18" customFormat="1" ht="16.5" customHeight="1">
      <c r="A4" s="12"/>
      <c r="B4" s="12"/>
      <c r="C4" s="13"/>
      <c r="D4" s="14"/>
      <c r="E4" s="15"/>
      <c r="F4" s="16" t="s">
        <v>8</v>
      </c>
      <c r="G4" s="16"/>
      <c r="H4" s="17" t="s">
        <v>9</v>
      </c>
      <c r="I4" s="17"/>
      <c r="J4" s="17"/>
    </row>
    <row r="5" spans="1:11" s="18" customFormat="1" ht="15.75" customHeight="1">
      <c r="A5" s="19" t="s">
        <v>10</v>
      </c>
      <c r="B5" s="19"/>
      <c r="C5" s="19" t="s">
        <v>11</v>
      </c>
      <c r="D5" s="20" t="s">
        <v>12</v>
      </c>
      <c r="E5" s="19" t="s">
        <v>13</v>
      </c>
      <c r="F5" s="21" t="s">
        <v>14</v>
      </c>
      <c r="G5" s="19" t="s">
        <v>15</v>
      </c>
      <c r="H5" s="19" t="s">
        <v>16</v>
      </c>
      <c r="I5" s="19"/>
      <c r="J5" s="19"/>
      <c r="K5" s="22"/>
    </row>
    <row r="6" spans="1:11" s="18" customFormat="1" ht="22.5" customHeight="1">
      <c r="A6" s="19"/>
      <c r="B6" s="19"/>
      <c r="C6" s="19"/>
      <c r="D6" s="20"/>
      <c r="E6" s="19"/>
      <c r="F6" s="19"/>
      <c r="G6" s="19"/>
      <c r="H6" s="23" t="s">
        <v>17</v>
      </c>
      <c r="I6" s="23" t="s">
        <v>18</v>
      </c>
      <c r="J6" s="24" t="s">
        <v>19</v>
      </c>
      <c r="K6" s="25"/>
    </row>
    <row r="7" spans="1:11" s="18" customFormat="1" ht="15.75" customHeight="1">
      <c r="A7" s="26" t="s">
        <v>20</v>
      </c>
      <c r="B7" s="26"/>
      <c r="C7" s="26"/>
      <c r="D7" s="26"/>
      <c r="E7" s="26"/>
      <c r="F7" s="26"/>
      <c r="G7" s="26"/>
      <c r="H7" s="26"/>
      <c r="I7" s="26"/>
      <c r="J7" s="26"/>
      <c r="K7" s="25"/>
    </row>
    <row r="8" spans="1:11" ht="14.25">
      <c r="A8" s="27">
        <v>1</v>
      </c>
      <c r="B8" s="27" t="s">
        <v>21</v>
      </c>
      <c r="C8" s="28" t="s">
        <v>22</v>
      </c>
      <c r="D8" s="29"/>
      <c r="E8" s="30"/>
      <c r="F8" s="31"/>
      <c r="G8" s="32"/>
      <c r="H8" s="33"/>
      <c r="I8" s="33"/>
      <c r="J8" s="31"/>
      <c r="K8" s="34"/>
    </row>
    <row r="9" spans="1:12" ht="15.75">
      <c r="A9" s="35" t="s">
        <v>23</v>
      </c>
      <c r="B9" s="36" t="s">
        <v>28</v>
      </c>
      <c r="C9" s="37" t="s">
        <v>29</v>
      </c>
      <c r="D9" s="38" t="s">
        <v>26</v>
      </c>
      <c r="E9" s="39">
        <v>4.5</v>
      </c>
      <c r="F9"/>
      <c r="G9" s="40">
        <f aca="true" t="shared" si="0" ref="G9:G13">ROUND(E9*F9,2)</f>
        <v>0</v>
      </c>
      <c r="H9" s="42"/>
      <c r="I9" s="42"/>
      <c r="J9" s="43"/>
      <c r="K9" s="44"/>
      <c r="L9" s="45"/>
    </row>
    <row r="10" spans="1:12" ht="15.75">
      <c r="A10" s="35" t="s">
        <v>27</v>
      </c>
      <c r="B10" s="36" t="s">
        <v>31</v>
      </c>
      <c r="C10" s="37" t="s">
        <v>32</v>
      </c>
      <c r="D10" s="38" t="s">
        <v>26</v>
      </c>
      <c r="E10" s="39">
        <v>390</v>
      </c>
      <c r="F10"/>
      <c r="G10" s="40">
        <f t="shared" si="0"/>
        <v>0</v>
      </c>
      <c r="H10" s="42"/>
      <c r="I10" s="42"/>
      <c r="J10" s="43"/>
      <c r="K10" s="46"/>
      <c r="L10" s="45"/>
    </row>
    <row r="11" spans="1:12" ht="15.75">
      <c r="A11" s="35" t="s">
        <v>30</v>
      </c>
      <c r="B11" s="36" t="s">
        <v>34</v>
      </c>
      <c r="C11" s="37" t="s">
        <v>35</v>
      </c>
      <c r="D11" s="38" t="s">
        <v>26</v>
      </c>
      <c r="E11" s="39">
        <v>85.19</v>
      </c>
      <c r="F11"/>
      <c r="G11" s="40">
        <f t="shared" si="0"/>
        <v>0</v>
      </c>
      <c r="H11" s="42"/>
      <c r="I11" s="42"/>
      <c r="J11" s="43"/>
      <c r="K11" s="46"/>
      <c r="L11" s="45"/>
    </row>
    <row r="12" spans="1:12" ht="27.75">
      <c r="A12" s="35" t="s">
        <v>33</v>
      </c>
      <c r="B12" s="36" t="s">
        <v>37</v>
      </c>
      <c r="C12" s="37" t="s">
        <v>38</v>
      </c>
      <c r="D12" s="38" t="s">
        <v>26</v>
      </c>
      <c r="E12" s="39">
        <v>500</v>
      </c>
      <c r="F12"/>
      <c r="G12" s="40">
        <f t="shared" si="0"/>
        <v>0</v>
      </c>
      <c r="H12" s="41"/>
      <c r="I12" s="42"/>
      <c r="J12" s="43"/>
      <c r="K12" s="34"/>
      <c r="L12" s="45"/>
    </row>
    <row r="13" spans="1:12" ht="39.75">
      <c r="A13" s="35" t="s">
        <v>36</v>
      </c>
      <c r="B13" s="36" t="s">
        <v>40</v>
      </c>
      <c r="C13" s="37" t="s">
        <v>41</v>
      </c>
      <c r="D13" s="38" t="s">
        <v>42</v>
      </c>
      <c r="E13" s="39">
        <v>25</v>
      </c>
      <c r="F13"/>
      <c r="G13" s="40">
        <f t="shared" si="0"/>
        <v>0</v>
      </c>
      <c r="H13" s="42"/>
      <c r="I13" s="41"/>
      <c r="J13" s="43"/>
      <c r="K13" s="44"/>
      <c r="L13" s="47"/>
    </row>
    <row r="14" spans="1:13" ht="15">
      <c r="A14" s="35"/>
      <c r="B14" s="35"/>
      <c r="C14" s="52" t="s">
        <v>52</v>
      </c>
      <c r="D14" s="38"/>
      <c r="E14" s="35"/>
      <c r="F14" s="42"/>
      <c r="G14" s="53">
        <f>SUM(G9:G13)</f>
        <v>0</v>
      </c>
      <c r="H14" s="53"/>
      <c r="I14" s="53"/>
      <c r="J14" s="43"/>
      <c r="K14" s="54"/>
      <c r="L14" s="55">
        <f>G14</f>
        <v>0</v>
      </c>
      <c r="M14" s="56">
        <f>ROUND(L14*1.2685,2)</f>
        <v>0</v>
      </c>
    </row>
    <row r="15" spans="1:12" ht="14.25">
      <c r="A15" s="57">
        <v>2</v>
      </c>
      <c r="B15" s="57"/>
      <c r="C15" s="58" t="s">
        <v>53</v>
      </c>
      <c r="D15" s="59"/>
      <c r="E15" s="60"/>
      <c r="F15" s="61"/>
      <c r="G15" s="62"/>
      <c r="H15" s="61"/>
      <c r="I15" s="61"/>
      <c r="J15" s="63"/>
      <c r="K15" s="34"/>
      <c r="L15" s="45"/>
    </row>
    <row r="16" spans="1:12" ht="26.25">
      <c r="A16" s="35" t="s">
        <v>54</v>
      </c>
      <c r="B16" s="36" t="s">
        <v>55</v>
      </c>
      <c r="C16" s="37" t="s">
        <v>56</v>
      </c>
      <c r="D16" s="38" t="s">
        <v>42</v>
      </c>
      <c r="E16" s="39">
        <v>17.35</v>
      </c>
      <c r="F16" s="40"/>
      <c r="G16" s="40">
        <f aca="true" t="shared" si="1" ref="G16:G25">ROUND(E16*F16,2)</f>
        <v>0</v>
      </c>
      <c r="H16" s="42"/>
      <c r="I16" s="41"/>
      <c r="J16" s="43"/>
      <c r="K16" s="44"/>
      <c r="L16" s="45"/>
    </row>
    <row r="17" spans="1:12" ht="15.75">
      <c r="A17" s="35" t="s">
        <v>57</v>
      </c>
      <c r="B17" s="36" t="s">
        <v>58</v>
      </c>
      <c r="C17" s="37" t="s">
        <v>59</v>
      </c>
      <c r="D17" s="38" t="s">
        <v>60</v>
      </c>
      <c r="E17" s="39">
        <v>60</v>
      </c>
      <c r="F17" s="40"/>
      <c r="G17" s="40">
        <f t="shared" si="1"/>
        <v>0</v>
      </c>
      <c r="H17" s="42"/>
      <c r="I17" s="41"/>
      <c r="J17" s="43"/>
      <c r="K17" s="44"/>
      <c r="L17" s="45"/>
    </row>
    <row r="18" spans="1:12" ht="26.25">
      <c r="A18" s="35" t="s">
        <v>61</v>
      </c>
      <c r="B18" s="36" t="s">
        <v>37</v>
      </c>
      <c r="C18" s="37" t="s">
        <v>38</v>
      </c>
      <c r="D18" s="38" t="s">
        <v>26</v>
      </c>
      <c r="E18" s="39">
        <v>35.2</v>
      </c>
      <c r="F18" s="40"/>
      <c r="G18" s="40">
        <f t="shared" si="1"/>
        <v>0</v>
      </c>
      <c r="H18" s="42"/>
      <c r="I18" s="41"/>
      <c r="J18" s="43"/>
      <c r="K18" s="46"/>
      <c r="L18" s="45"/>
    </row>
    <row r="19" spans="1:12" ht="26.25">
      <c r="A19" s="35" t="s">
        <v>62</v>
      </c>
      <c r="B19" s="36" t="s">
        <v>63</v>
      </c>
      <c r="C19" s="37" t="s">
        <v>64</v>
      </c>
      <c r="D19" s="38" t="s">
        <v>42</v>
      </c>
      <c r="E19" s="39">
        <v>5.2</v>
      </c>
      <c r="F19" s="40"/>
      <c r="G19" s="40">
        <f t="shared" si="1"/>
        <v>0</v>
      </c>
      <c r="H19" s="42"/>
      <c r="I19" s="41"/>
      <c r="J19" s="43"/>
      <c r="K19" s="34"/>
      <c r="L19" s="45"/>
    </row>
    <row r="20" spans="1:12" ht="15.75">
      <c r="A20" s="35" t="s">
        <v>65</v>
      </c>
      <c r="B20" s="36" t="s">
        <v>66</v>
      </c>
      <c r="C20" s="37" t="s">
        <v>67</v>
      </c>
      <c r="D20" s="38" t="s">
        <v>26</v>
      </c>
      <c r="E20" s="39">
        <v>59.8</v>
      </c>
      <c r="F20" s="40"/>
      <c r="G20" s="40">
        <f t="shared" si="1"/>
        <v>0</v>
      </c>
      <c r="H20" s="42"/>
      <c r="I20" s="41"/>
      <c r="J20" s="43"/>
      <c r="K20" s="44"/>
      <c r="L20" s="47"/>
    </row>
    <row r="21" spans="1:12" ht="15.75">
      <c r="A21" s="35" t="s">
        <v>68</v>
      </c>
      <c r="B21" s="36" t="s">
        <v>69</v>
      </c>
      <c r="C21" s="37" t="s">
        <v>70</v>
      </c>
      <c r="D21" s="38" t="s">
        <v>71</v>
      </c>
      <c r="E21" s="39">
        <v>612</v>
      </c>
      <c r="F21" s="40"/>
      <c r="G21" s="40">
        <f t="shared" si="1"/>
        <v>0</v>
      </c>
      <c r="H21" s="42"/>
      <c r="I21" s="41"/>
      <c r="J21" s="43"/>
      <c r="K21" s="44"/>
      <c r="L21" s="45"/>
    </row>
    <row r="22" spans="1:12" ht="15.75">
      <c r="A22" s="35" t="s">
        <v>72</v>
      </c>
      <c r="B22" s="36" t="s">
        <v>73</v>
      </c>
      <c r="C22" s="37" t="s">
        <v>74</v>
      </c>
      <c r="D22" s="38" t="s">
        <v>75</v>
      </c>
      <c r="E22" s="39">
        <v>80</v>
      </c>
      <c r="F22" s="40"/>
      <c r="G22" s="40">
        <f t="shared" si="1"/>
        <v>0</v>
      </c>
      <c r="H22" s="42"/>
      <c r="I22" s="41"/>
      <c r="J22" s="43"/>
      <c r="K22" s="44"/>
      <c r="L22" s="45"/>
    </row>
    <row r="23" spans="1:12" ht="15.75">
      <c r="A23" s="35" t="s">
        <v>76</v>
      </c>
      <c r="B23" s="36" t="s">
        <v>77</v>
      </c>
      <c r="C23" s="37" t="s">
        <v>78</v>
      </c>
      <c r="D23" s="38" t="s">
        <v>42</v>
      </c>
      <c r="E23" s="39">
        <v>12.25</v>
      </c>
      <c r="F23" s="40"/>
      <c r="G23" s="40">
        <f t="shared" si="1"/>
        <v>0</v>
      </c>
      <c r="H23" s="42"/>
      <c r="I23" s="41"/>
      <c r="J23" s="43"/>
      <c r="K23" s="46"/>
      <c r="L23" s="45"/>
    </row>
    <row r="24" spans="1:12" ht="26.25">
      <c r="A24" s="35" t="s">
        <v>79</v>
      </c>
      <c r="B24" s="36" t="s">
        <v>80</v>
      </c>
      <c r="C24" s="37" t="s">
        <v>81</v>
      </c>
      <c r="D24" s="38" t="s">
        <v>42</v>
      </c>
      <c r="E24" s="39">
        <v>12.25</v>
      </c>
      <c r="F24" s="40"/>
      <c r="G24" s="40">
        <f t="shared" si="1"/>
        <v>0</v>
      </c>
      <c r="H24" s="42"/>
      <c r="I24" s="41"/>
      <c r="J24" s="43"/>
      <c r="K24" s="34"/>
      <c r="L24" s="45"/>
    </row>
    <row r="25" spans="1:12" ht="26.25">
      <c r="A25" s="35" t="s">
        <v>82</v>
      </c>
      <c r="B25" s="36" t="s">
        <v>83</v>
      </c>
      <c r="C25" s="37" t="s">
        <v>84</v>
      </c>
      <c r="D25" s="38" t="s">
        <v>26</v>
      </c>
      <c r="E25" s="39">
        <v>28.5</v>
      </c>
      <c r="F25" s="40"/>
      <c r="G25" s="40">
        <f t="shared" si="1"/>
        <v>0</v>
      </c>
      <c r="H25" s="42"/>
      <c r="I25" s="41"/>
      <c r="J25" s="65"/>
      <c r="K25" s="44"/>
      <c r="L25" s="47"/>
    </row>
    <row r="26" spans="1:17" ht="15">
      <c r="A26" s="35"/>
      <c r="B26" s="35"/>
      <c r="C26" s="52" t="s">
        <v>52</v>
      </c>
      <c r="D26" s="38"/>
      <c r="E26" s="67"/>
      <c r="F26" s="42"/>
      <c r="G26" s="53">
        <f>SUM(G16:G25)</f>
        <v>0</v>
      </c>
      <c r="H26" s="53"/>
      <c r="I26" s="53"/>
      <c r="J26" s="43"/>
      <c r="K26" s="34"/>
      <c r="L26" s="55">
        <f>G26</f>
        <v>0</v>
      </c>
      <c r="M26" s="56">
        <f>ROUND(L26*1.2685,2)</f>
        <v>0</v>
      </c>
      <c r="O26" s="45"/>
      <c r="P26" s="45"/>
      <c r="Q26" s="45"/>
    </row>
    <row r="27" spans="1:17" ht="27.75" customHeight="1">
      <c r="A27" s="57">
        <v>3</v>
      </c>
      <c r="B27" s="57"/>
      <c r="C27" s="68" t="s">
        <v>86</v>
      </c>
      <c r="D27" s="59"/>
      <c r="E27" s="60"/>
      <c r="F27" s="61"/>
      <c r="G27" s="62"/>
      <c r="H27" s="61"/>
      <c r="I27" s="61"/>
      <c r="J27" s="63"/>
      <c r="K27" s="34"/>
      <c r="L27" s="45"/>
      <c r="O27" s="45"/>
      <c r="P27" s="45"/>
      <c r="Q27" s="45"/>
    </row>
    <row r="28" spans="1:12" ht="15.75">
      <c r="A28" s="35" t="s">
        <v>87</v>
      </c>
      <c r="B28" s="36" t="s">
        <v>88</v>
      </c>
      <c r="C28" s="37" t="s">
        <v>89</v>
      </c>
      <c r="D28" s="38" t="s">
        <v>26</v>
      </c>
      <c r="E28" s="39">
        <v>20</v>
      </c>
      <c r="F28" s="40"/>
      <c r="G28" s="40">
        <f aca="true" t="shared" si="2" ref="G28:G36">ROUND(E28*F28,2)</f>
        <v>0</v>
      </c>
      <c r="H28" s="42"/>
      <c r="I28" s="41"/>
      <c r="J28" s="43"/>
      <c r="K28" s="44"/>
      <c r="L28" s="45"/>
    </row>
    <row r="29" spans="1:12" ht="15.75">
      <c r="A29" s="35" t="s">
        <v>90</v>
      </c>
      <c r="B29" s="36" t="s">
        <v>69</v>
      </c>
      <c r="C29" s="37" t="s">
        <v>70</v>
      </c>
      <c r="D29" s="38" t="s">
        <v>71</v>
      </c>
      <c r="E29" s="39">
        <v>138</v>
      </c>
      <c r="F29" s="40"/>
      <c r="G29" s="40">
        <f t="shared" si="2"/>
        <v>0</v>
      </c>
      <c r="H29" s="42"/>
      <c r="I29" s="41"/>
      <c r="J29" s="43"/>
      <c r="K29" s="44"/>
      <c r="L29" s="45"/>
    </row>
    <row r="30" spans="1:17" ht="15.75">
      <c r="A30" s="35" t="s">
        <v>91</v>
      </c>
      <c r="B30" s="36" t="s">
        <v>77</v>
      </c>
      <c r="C30" s="37" t="s">
        <v>78</v>
      </c>
      <c r="D30" s="38" t="s">
        <v>42</v>
      </c>
      <c r="E30" s="39">
        <v>2.5</v>
      </c>
      <c r="F30" s="40"/>
      <c r="G30" s="40">
        <f t="shared" si="2"/>
        <v>0</v>
      </c>
      <c r="H30" s="42"/>
      <c r="I30" s="41"/>
      <c r="J30" s="43"/>
      <c r="K30" s="44"/>
      <c r="L30" s="45"/>
      <c r="O30" s="45"/>
      <c r="P30" s="45"/>
      <c r="Q30" s="45"/>
    </row>
    <row r="31" spans="1:17" ht="26.25">
      <c r="A31" s="35" t="s">
        <v>92</v>
      </c>
      <c r="B31" s="36" t="s">
        <v>80</v>
      </c>
      <c r="C31" s="37" t="s">
        <v>81</v>
      </c>
      <c r="D31" s="38" t="s">
        <v>42</v>
      </c>
      <c r="E31" s="39">
        <v>2.5</v>
      </c>
      <c r="F31" s="40"/>
      <c r="G31" s="40">
        <f t="shared" si="2"/>
        <v>0</v>
      </c>
      <c r="H31" s="42"/>
      <c r="I31" s="41"/>
      <c r="J31" s="43"/>
      <c r="K31" s="44"/>
      <c r="L31" s="45"/>
      <c r="O31" s="45"/>
      <c r="P31" s="45"/>
      <c r="Q31" s="45"/>
    </row>
    <row r="32" spans="1:17" ht="15.75">
      <c r="A32" s="35" t="s">
        <v>93</v>
      </c>
      <c r="B32" s="36" t="s">
        <v>94</v>
      </c>
      <c r="C32" s="37" t="s">
        <v>450</v>
      </c>
      <c r="D32" s="38" t="s">
        <v>75</v>
      </c>
      <c r="E32" s="39">
        <v>3700</v>
      </c>
      <c r="F32" s="40"/>
      <c r="G32" s="40">
        <f t="shared" si="2"/>
        <v>0</v>
      </c>
      <c r="H32" s="42"/>
      <c r="I32" s="41"/>
      <c r="J32" s="43"/>
      <c r="K32" s="44"/>
      <c r="L32" s="69">
        <v>24500</v>
      </c>
      <c r="O32" s="45"/>
      <c r="P32" s="45"/>
      <c r="Q32" s="45"/>
    </row>
    <row r="33" spans="1:17" ht="15.75">
      <c r="A33" s="35" t="s">
        <v>96</v>
      </c>
      <c r="B33" s="36" t="s">
        <v>97</v>
      </c>
      <c r="C33" s="37" t="s">
        <v>98</v>
      </c>
      <c r="D33" s="38" t="s">
        <v>26</v>
      </c>
      <c r="E33" s="39">
        <v>208</v>
      </c>
      <c r="F33" s="40"/>
      <c r="G33" s="40">
        <f t="shared" si="2"/>
        <v>0</v>
      </c>
      <c r="H33" s="42"/>
      <c r="I33" s="41"/>
      <c r="J33" s="43"/>
      <c r="K33" s="44"/>
      <c r="L33" s="45"/>
      <c r="O33" s="45"/>
      <c r="P33" s="45"/>
      <c r="Q33" s="45"/>
    </row>
    <row r="34" spans="1:17" ht="26.25">
      <c r="A34" s="35" t="s">
        <v>99</v>
      </c>
      <c r="B34" s="36" t="s">
        <v>100</v>
      </c>
      <c r="C34" s="37" t="s">
        <v>101</v>
      </c>
      <c r="D34" s="38" t="s">
        <v>26</v>
      </c>
      <c r="E34" s="39">
        <v>104</v>
      </c>
      <c r="F34" s="40"/>
      <c r="G34" s="40">
        <f t="shared" si="2"/>
        <v>0</v>
      </c>
      <c r="H34" s="42"/>
      <c r="I34" s="41"/>
      <c r="J34" s="43"/>
      <c r="K34" s="44"/>
      <c r="L34" s="45"/>
      <c r="O34" s="45"/>
      <c r="P34" s="45"/>
      <c r="Q34" s="45"/>
    </row>
    <row r="35" spans="1:17" ht="26.25">
      <c r="A35" s="35" t="s">
        <v>102</v>
      </c>
      <c r="B35" s="36" t="s">
        <v>103</v>
      </c>
      <c r="C35" s="37" t="s">
        <v>104</v>
      </c>
      <c r="D35" s="38" t="s">
        <v>26</v>
      </c>
      <c r="E35" s="39">
        <v>104</v>
      </c>
      <c r="F35" s="40"/>
      <c r="G35" s="40">
        <f t="shared" si="2"/>
        <v>0</v>
      </c>
      <c r="H35" s="42"/>
      <c r="I35" s="41"/>
      <c r="J35" s="43"/>
      <c r="K35" s="44"/>
      <c r="L35" s="45"/>
      <c r="O35" s="45"/>
      <c r="P35" s="45"/>
      <c r="Q35" s="45"/>
    </row>
    <row r="36" spans="1:17" ht="26.25">
      <c r="A36" s="35" t="s">
        <v>105</v>
      </c>
      <c r="B36" s="36" t="s">
        <v>106</v>
      </c>
      <c r="C36" s="37" t="s">
        <v>107</v>
      </c>
      <c r="D36" s="38" t="s">
        <v>26</v>
      </c>
      <c r="E36" s="39">
        <v>28.5</v>
      </c>
      <c r="F36" s="40"/>
      <c r="G36" s="40">
        <f t="shared" si="2"/>
        <v>0</v>
      </c>
      <c r="H36" s="42"/>
      <c r="I36" s="41"/>
      <c r="J36" s="43"/>
      <c r="K36" s="44"/>
      <c r="L36" s="45"/>
      <c r="O36" s="45"/>
      <c r="P36" s="45"/>
      <c r="Q36" s="45"/>
    </row>
    <row r="37" spans="1:17" ht="15">
      <c r="A37" s="35"/>
      <c r="B37" s="35"/>
      <c r="C37" s="52" t="s">
        <v>52</v>
      </c>
      <c r="D37" s="70"/>
      <c r="E37" s="35"/>
      <c r="F37" s="71"/>
      <c r="G37" s="53">
        <f>SUM(G28:G36)</f>
        <v>0</v>
      </c>
      <c r="H37" s="53"/>
      <c r="I37" s="53"/>
      <c r="J37" s="43"/>
      <c r="K37" s="34"/>
      <c r="L37" s="55">
        <f>G37</f>
        <v>0</v>
      </c>
      <c r="M37" s="56">
        <f>ROUND(L37*1.2685,2)</f>
        <v>0</v>
      </c>
      <c r="O37" s="45"/>
      <c r="P37" s="45"/>
      <c r="Q37" s="45"/>
    </row>
    <row r="38" spans="1:17" ht="14.25">
      <c r="A38" s="57">
        <v>4</v>
      </c>
      <c r="B38" s="57"/>
      <c r="C38" s="58" t="s">
        <v>109</v>
      </c>
      <c r="D38" s="59"/>
      <c r="E38" s="60"/>
      <c r="F38" s="61"/>
      <c r="G38" s="62"/>
      <c r="H38" s="61"/>
      <c r="I38" s="61"/>
      <c r="J38" s="63"/>
      <c r="K38" s="34"/>
      <c r="L38" s="45"/>
      <c r="O38" s="45"/>
      <c r="P38" s="45"/>
      <c r="Q38" s="45"/>
    </row>
    <row r="39" spans="1:17" ht="25.5" customHeight="1">
      <c r="A39" s="35" t="s">
        <v>110</v>
      </c>
      <c r="B39" s="36" t="s">
        <v>111</v>
      </c>
      <c r="C39" s="72" t="s">
        <v>112</v>
      </c>
      <c r="D39" s="38" t="s">
        <v>26</v>
      </c>
      <c r="E39" s="39">
        <v>4.8</v>
      </c>
      <c r="F39" s="40"/>
      <c r="G39" s="40">
        <f aca="true" t="shared" si="3" ref="G39:G47">ROUND(E39*F39,2)</f>
        <v>0</v>
      </c>
      <c r="H39" s="42"/>
      <c r="I39" s="41"/>
      <c r="J39" s="43"/>
      <c r="K39" s="44"/>
      <c r="L39" s="45"/>
      <c r="O39" s="45"/>
      <c r="P39" s="45"/>
      <c r="Q39" s="45"/>
    </row>
    <row r="40" spans="1:17" ht="26.25">
      <c r="A40" s="35" t="s">
        <v>113</v>
      </c>
      <c r="B40" s="36" t="s">
        <v>114</v>
      </c>
      <c r="C40" s="72" t="s">
        <v>115</v>
      </c>
      <c r="D40" s="38" t="s">
        <v>26</v>
      </c>
      <c r="E40" s="39">
        <v>160.7</v>
      </c>
      <c r="F40" s="40"/>
      <c r="G40" s="40">
        <f t="shared" si="3"/>
        <v>0</v>
      </c>
      <c r="H40" s="42"/>
      <c r="I40" s="41"/>
      <c r="J40" s="43"/>
      <c r="K40" s="34"/>
      <c r="L40" s="45"/>
      <c r="O40" s="45"/>
      <c r="P40" s="45"/>
      <c r="Q40" s="45"/>
    </row>
    <row r="41" spans="1:17" ht="18.75" customHeight="1">
      <c r="A41" s="35" t="s">
        <v>116</v>
      </c>
      <c r="B41" s="36" t="s">
        <v>117</v>
      </c>
      <c r="C41" s="72" t="s">
        <v>118</v>
      </c>
      <c r="D41" s="38" t="s">
        <v>42</v>
      </c>
      <c r="E41" s="39">
        <v>2</v>
      </c>
      <c r="F41" s="40"/>
      <c r="G41" s="40">
        <f t="shared" si="3"/>
        <v>0</v>
      </c>
      <c r="H41" s="42"/>
      <c r="I41" s="41"/>
      <c r="J41" s="43"/>
      <c r="K41" s="44"/>
      <c r="L41" s="45"/>
      <c r="O41" s="45"/>
      <c r="P41" s="45"/>
      <c r="Q41" s="45"/>
    </row>
    <row r="42" spans="1:17" ht="23.25" customHeight="1">
      <c r="A42" s="35" t="s">
        <v>119</v>
      </c>
      <c r="B42" s="36" t="s">
        <v>120</v>
      </c>
      <c r="C42" s="72" t="s">
        <v>121</v>
      </c>
      <c r="D42" s="38" t="s">
        <v>26</v>
      </c>
      <c r="E42" s="39">
        <v>7.6</v>
      </c>
      <c r="F42" s="40"/>
      <c r="G42" s="40">
        <f t="shared" si="3"/>
        <v>0</v>
      </c>
      <c r="H42" s="42"/>
      <c r="I42" s="41"/>
      <c r="J42" s="43"/>
      <c r="K42" s="44"/>
      <c r="L42" s="45"/>
      <c r="O42" s="45"/>
      <c r="P42" s="45"/>
      <c r="Q42" s="45"/>
    </row>
    <row r="43" spans="1:17" ht="15.75">
      <c r="A43" s="35" t="s">
        <v>122</v>
      </c>
      <c r="B43" s="36" t="s">
        <v>123</v>
      </c>
      <c r="C43" s="72" t="s">
        <v>124</v>
      </c>
      <c r="D43" s="38" t="s">
        <v>26</v>
      </c>
      <c r="E43" s="39">
        <v>104.25</v>
      </c>
      <c r="F43" s="40"/>
      <c r="G43" s="40">
        <f t="shared" si="3"/>
        <v>0</v>
      </c>
      <c r="H43" s="42"/>
      <c r="I43" s="41"/>
      <c r="J43" s="43"/>
      <c r="K43" s="34"/>
      <c r="L43" s="45"/>
      <c r="O43" s="45"/>
      <c r="P43" s="45"/>
      <c r="Q43" s="45"/>
    </row>
    <row r="44" spans="1:17" ht="15.75">
      <c r="A44" s="35" t="s">
        <v>125</v>
      </c>
      <c r="B44" s="36" t="s">
        <v>126</v>
      </c>
      <c r="C44" s="49" t="s">
        <v>127</v>
      </c>
      <c r="D44" s="38" t="s">
        <v>26</v>
      </c>
      <c r="E44" s="39">
        <v>104.25</v>
      </c>
      <c r="F44" s="40"/>
      <c r="G44" s="40">
        <f t="shared" si="3"/>
        <v>0</v>
      </c>
      <c r="H44" s="42"/>
      <c r="I44" s="41"/>
      <c r="J44" s="43"/>
      <c r="K44" s="34"/>
      <c r="L44" s="45"/>
      <c r="O44" s="45"/>
      <c r="P44" s="45"/>
      <c r="Q44" s="45"/>
    </row>
    <row r="45" spans="1:17" ht="15.75">
      <c r="A45" s="35" t="s">
        <v>128</v>
      </c>
      <c r="B45" s="36" t="s">
        <v>129</v>
      </c>
      <c r="C45" s="49" t="s">
        <v>130</v>
      </c>
      <c r="D45" s="38" t="s">
        <v>26</v>
      </c>
      <c r="E45" s="39">
        <v>24.7</v>
      </c>
      <c r="F45" s="40"/>
      <c r="G45" s="40">
        <f t="shared" si="3"/>
        <v>0</v>
      </c>
      <c r="H45" s="42"/>
      <c r="I45" s="41"/>
      <c r="J45" s="43"/>
      <c r="K45" s="34"/>
      <c r="L45" s="45"/>
      <c r="O45" s="45"/>
      <c r="P45" s="45"/>
      <c r="Q45" s="45"/>
    </row>
    <row r="46" spans="1:17" ht="38.25">
      <c r="A46" s="35" t="s">
        <v>131</v>
      </c>
      <c r="B46" s="36" t="s">
        <v>132</v>
      </c>
      <c r="C46" s="73" t="s">
        <v>133</v>
      </c>
      <c r="D46" s="38" t="s">
        <v>26</v>
      </c>
      <c r="E46" s="39">
        <v>79</v>
      </c>
      <c r="F46" s="40"/>
      <c r="G46" s="40">
        <f t="shared" si="3"/>
        <v>0</v>
      </c>
      <c r="H46" s="42"/>
      <c r="I46" s="41"/>
      <c r="J46" s="43"/>
      <c r="K46" s="34"/>
      <c r="L46" s="45"/>
      <c r="O46" s="45"/>
      <c r="P46" s="45"/>
      <c r="Q46" s="45"/>
    </row>
    <row r="47" spans="1:17" ht="26.25">
      <c r="A47" s="35" t="s">
        <v>134</v>
      </c>
      <c r="B47" s="36" t="s">
        <v>135</v>
      </c>
      <c r="C47" s="49" t="s">
        <v>136</v>
      </c>
      <c r="D47" s="38" t="s">
        <v>26</v>
      </c>
      <c r="E47" s="39">
        <v>24.7</v>
      </c>
      <c r="F47" s="40"/>
      <c r="G47" s="40">
        <f t="shared" si="3"/>
        <v>0</v>
      </c>
      <c r="H47" s="42"/>
      <c r="I47" s="41"/>
      <c r="J47" s="43"/>
      <c r="K47" s="34"/>
      <c r="L47" s="45"/>
      <c r="O47" s="45"/>
      <c r="P47" s="45"/>
      <c r="Q47" s="45"/>
    </row>
    <row r="48" spans="1:17" ht="15">
      <c r="A48" s="35"/>
      <c r="B48" s="35"/>
      <c r="C48" s="52" t="s">
        <v>52</v>
      </c>
      <c r="D48" s="70"/>
      <c r="E48" s="35"/>
      <c r="F48" s="71"/>
      <c r="G48" s="53">
        <f>SUM(G39:G47)</f>
        <v>0</v>
      </c>
      <c r="H48" s="53"/>
      <c r="I48" s="53"/>
      <c r="J48" s="43"/>
      <c r="K48" s="34"/>
      <c r="L48" s="55">
        <f>G48</f>
        <v>0</v>
      </c>
      <c r="M48" s="56">
        <f>ROUND(L48*1.2685,2)</f>
        <v>0</v>
      </c>
      <c r="O48" s="45"/>
      <c r="P48" s="45"/>
      <c r="Q48" s="45"/>
    </row>
    <row r="49" spans="1:17" ht="14.25">
      <c r="A49" s="57">
        <v>5</v>
      </c>
      <c r="B49" s="57"/>
      <c r="C49" s="74" t="s">
        <v>138</v>
      </c>
      <c r="D49" s="59"/>
      <c r="E49" s="60"/>
      <c r="F49" s="61"/>
      <c r="G49" s="62"/>
      <c r="H49" s="61"/>
      <c r="I49" s="61"/>
      <c r="J49" s="63"/>
      <c r="K49" s="34"/>
      <c r="L49" s="45"/>
      <c r="O49" s="45"/>
      <c r="P49" s="45"/>
      <c r="Q49" s="45"/>
    </row>
    <row r="50" spans="1:17" ht="15.75">
      <c r="A50" s="35" t="s">
        <v>139</v>
      </c>
      <c r="B50" s="36" t="s">
        <v>140</v>
      </c>
      <c r="C50" s="49" t="s">
        <v>141</v>
      </c>
      <c r="D50" s="38" t="s">
        <v>26</v>
      </c>
      <c r="E50" s="39">
        <v>15.75</v>
      </c>
      <c r="F50" s="40"/>
      <c r="G50" s="40">
        <f>E50*F50</f>
        <v>0</v>
      </c>
      <c r="H50" s="42"/>
      <c r="I50" s="41"/>
      <c r="J50" s="43"/>
      <c r="K50" s="34"/>
      <c r="L50" s="45"/>
      <c r="O50" s="45"/>
      <c r="P50" s="45"/>
      <c r="Q50" s="45"/>
    </row>
    <row r="51" spans="1:17" ht="15.75">
      <c r="A51" s="35" t="s">
        <v>142</v>
      </c>
      <c r="B51" s="36" t="s">
        <v>140</v>
      </c>
      <c r="C51" s="49" t="s">
        <v>143</v>
      </c>
      <c r="D51" s="38" t="s">
        <v>26</v>
      </c>
      <c r="E51" s="39">
        <v>3.36</v>
      </c>
      <c r="F51" s="40"/>
      <c r="G51" s="40">
        <f aca="true" t="shared" si="4" ref="G51:G54">ROUND(E51*F51,2)</f>
        <v>0</v>
      </c>
      <c r="H51" s="42"/>
      <c r="I51" s="42"/>
      <c r="J51" s="43"/>
      <c r="K51" s="34"/>
      <c r="L51" s="45"/>
      <c r="O51" s="45"/>
      <c r="P51" s="45"/>
      <c r="Q51" s="45"/>
    </row>
    <row r="52" spans="1:17" ht="15.75">
      <c r="A52" s="35" t="s">
        <v>144</v>
      </c>
      <c r="B52" s="36" t="s">
        <v>145</v>
      </c>
      <c r="C52" s="49" t="s">
        <v>146</v>
      </c>
      <c r="D52" s="38" t="s">
        <v>26</v>
      </c>
      <c r="E52" s="39">
        <v>4</v>
      </c>
      <c r="F52" s="75"/>
      <c r="G52" s="40">
        <f t="shared" si="4"/>
        <v>0</v>
      </c>
      <c r="H52" s="42"/>
      <c r="I52" s="41"/>
      <c r="J52" s="43"/>
      <c r="K52" s="76"/>
      <c r="L52" s="45"/>
      <c r="O52" s="45"/>
      <c r="P52" s="45"/>
      <c r="Q52" s="45"/>
    </row>
    <row r="53" spans="1:17" ht="15.75">
      <c r="A53" s="35" t="s">
        <v>147</v>
      </c>
      <c r="B53" s="36" t="s">
        <v>148</v>
      </c>
      <c r="C53" s="49" t="s">
        <v>149</v>
      </c>
      <c r="D53" s="38" t="s">
        <v>26</v>
      </c>
      <c r="E53" s="39">
        <v>2.4</v>
      </c>
      <c r="F53" s="40"/>
      <c r="G53" s="40">
        <f t="shared" si="4"/>
        <v>0</v>
      </c>
      <c r="H53" s="42"/>
      <c r="I53" s="41"/>
      <c r="J53" s="43"/>
      <c r="K53" s="34"/>
      <c r="L53" s="45"/>
      <c r="O53" s="45"/>
      <c r="P53" s="45"/>
      <c r="Q53" s="45"/>
    </row>
    <row r="54" spans="1:17" ht="15.75">
      <c r="A54" s="35" t="s">
        <v>150</v>
      </c>
      <c r="B54" s="48" t="s">
        <v>151</v>
      </c>
      <c r="C54" s="49" t="s">
        <v>152</v>
      </c>
      <c r="D54" s="38" t="s">
        <v>26</v>
      </c>
      <c r="E54" s="39">
        <v>2.4</v>
      </c>
      <c r="F54" s="40"/>
      <c r="G54" s="40">
        <f t="shared" si="4"/>
        <v>0</v>
      </c>
      <c r="H54" s="42"/>
      <c r="I54" s="41"/>
      <c r="J54" s="43"/>
      <c r="K54" s="34"/>
      <c r="L54" s="45"/>
      <c r="O54" s="45"/>
      <c r="P54" s="45"/>
      <c r="Q54" s="45"/>
    </row>
    <row r="55" spans="1:17" ht="14.25">
      <c r="A55" s="35"/>
      <c r="B55" s="35"/>
      <c r="C55" s="52" t="s">
        <v>52</v>
      </c>
      <c r="D55" s="70"/>
      <c r="E55" s="35"/>
      <c r="F55" s="71"/>
      <c r="G55" s="53">
        <f>SUM(G50:G54)</f>
        <v>0</v>
      </c>
      <c r="H55" s="53"/>
      <c r="I55" s="53"/>
      <c r="J55" s="43"/>
      <c r="K55" s="34"/>
      <c r="L55" s="55">
        <f>G55</f>
        <v>0</v>
      </c>
      <c r="M55" s="56">
        <f>ROUND(L55*1.2685,2)</f>
        <v>0</v>
      </c>
      <c r="O55" s="45"/>
      <c r="P55" s="45"/>
      <c r="Q55" s="45"/>
    </row>
    <row r="56" spans="1:17" ht="14.25">
      <c r="A56" s="57">
        <v>6</v>
      </c>
      <c r="B56" s="57"/>
      <c r="C56" s="74" t="s">
        <v>153</v>
      </c>
      <c r="D56" s="59"/>
      <c r="E56" s="60"/>
      <c r="F56" s="61"/>
      <c r="G56" s="62"/>
      <c r="H56" s="61"/>
      <c r="I56" s="61"/>
      <c r="J56" s="63"/>
      <c r="K56" s="34"/>
      <c r="L56" s="45"/>
      <c r="O56" s="45"/>
      <c r="P56" s="45"/>
      <c r="Q56" s="45"/>
    </row>
    <row r="57" spans="1:17" s="86" customFormat="1" ht="37.5" customHeight="1">
      <c r="A57" s="77" t="s">
        <v>154</v>
      </c>
      <c r="B57" s="78" t="s">
        <v>155</v>
      </c>
      <c r="C57" s="79" t="s">
        <v>156</v>
      </c>
      <c r="D57" s="80" t="s">
        <v>26</v>
      </c>
      <c r="E57" s="81">
        <v>421.4</v>
      </c>
      <c r="F57" s="82"/>
      <c r="G57" s="82">
        <f aca="true" t="shared" si="5" ref="G57:G59">ROUND(E57*F57,2)</f>
        <v>0</v>
      </c>
      <c r="H57" s="41"/>
      <c r="I57" s="41"/>
      <c r="J57" s="83"/>
      <c r="K57" s="84"/>
      <c r="L57" s="85"/>
      <c r="O57" s="85"/>
      <c r="P57" s="85"/>
      <c r="Q57" s="85"/>
    </row>
    <row r="58" spans="1:17" s="86" customFormat="1" ht="28.5" customHeight="1">
      <c r="A58" s="77" t="s">
        <v>157</v>
      </c>
      <c r="B58" s="78" t="s">
        <v>158</v>
      </c>
      <c r="C58" s="87" t="s">
        <v>159</v>
      </c>
      <c r="D58" s="80" t="s">
        <v>60</v>
      </c>
      <c r="E58" s="81">
        <v>30.1</v>
      </c>
      <c r="F58" s="82"/>
      <c r="G58" s="82">
        <f t="shared" si="5"/>
        <v>0</v>
      </c>
      <c r="H58" s="41"/>
      <c r="I58" s="41"/>
      <c r="J58" s="83"/>
      <c r="K58" s="84"/>
      <c r="L58" s="85"/>
      <c r="O58" s="85"/>
      <c r="P58" s="85"/>
      <c r="Q58" s="85"/>
    </row>
    <row r="59" spans="1:17" s="86" customFormat="1" ht="42" customHeight="1">
      <c r="A59" s="77" t="s">
        <v>160</v>
      </c>
      <c r="B59" s="78" t="s">
        <v>155</v>
      </c>
      <c r="C59" s="88" t="s">
        <v>156</v>
      </c>
      <c r="D59" s="80" t="s">
        <v>26</v>
      </c>
      <c r="E59" s="81">
        <v>89.85</v>
      </c>
      <c r="F59" s="82"/>
      <c r="G59" s="82">
        <f t="shared" si="5"/>
        <v>0</v>
      </c>
      <c r="H59" s="41"/>
      <c r="I59" s="41"/>
      <c r="J59" s="83"/>
      <c r="K59" s="84"/>
      <c r="L59" s="85"/>
      <c r="O59" s="85"/>
      <c r="P59" s="85"/>
      <c r="Q59" s="85"/>
    </row>
    <row r="60" spans="1:17" ht="15">
      <c r="A60" s="35"/>
      <c r="B60" s="35"/>
      <c r="C60" s="52" t="s">
        <v>52</v>
      </c>
      <c r="D60" s="70"/>
      <c r="E60" s="35"/>
      <c r="F60" s="71"/>
      <c r="G60" s="53">
        <f>SUM(G57:G59)</f>
        <v>0</v>
      </c>
      <c r="H60" s="53"/>
      <c r="I60" s="53"/>
      <c r="J60" s="43"/>
      <c r="K60" s="34"/>
      <c r="L60" s="55">
        <f>G60</f>
        <v>0</v>
      </c>
      <c r="M60" s="56">
        <f>ROUND(L60*1.2685,2)</f>
        <v>0</v>
      </c>
      <c r="O60" s="45"/>
      <c r="P60" s="45"/>
      <c r="Q60" s="45"/>
    </row>
    <row r="61" spans="1:17" ht="14.25">
      <c r="A61" s="57">
        <v>7</v>
      </c>
      <c r="B61" s="57"/>
      <c r="C61" s="57" t="s">
        <v>162</v>
      </c>
      <c r="D61" s="57"/>
      <c r="E61" s="57"/>
      <c r="F61" s="93"/>
      <c r="G61" s="93"/>
      <c r="H61" s="93"/>
      <c r="I61" s="93"/>
      <c r="J61" s="94"/>
      <c r="K61" s="34"/>
      <c r="L61" s="45"/>
      <c r="O61" s="45"/>
      <c r="P61" s="45"/>
      <c r="Q61" s="45"/>
    </row>
    <row r="62" spans="1:17" ht="15.75">
      <c r="A62" s="95" t="s">
        <v>163</v>
      </c>
      <c r="B62" s="67" t="s">
        <v>164</v>
      </c>
      <c r="C62" s="50" t="s">
        <v>165</v>
      </c>
      <c r="D62" s="38" t="s">
        <v>166</v>
      </c>
      <c r="E62" s="96">
        <v>2</v>
      </c>
      <c r="F62" s="97"/>
      <c r="G62" s="98">
        <f aca="true" t="shared" si="6" ref="G62:G90">ROUND(E62*F62,2)</f>
        <v>0</v>
      </c>
      <c r="H62" s="98"/>
      <c r="I62" s="41"/>
      <c r="J62" s="99"/>
      <c r="K62" s="34"/>
      <c r="L62" s="45"/>
      <c r="O62" s="45"/>
      <c r="P62" s="45"/>
      <c r="Q62" s="45"/>
    </row>
    <row r="63" spans="1:17" ht="15.75">
      <c r="A63" s="95" t="s">
        <v>167</v>
      </c>
      <c r="B63" s="67" t="s">
        <v>168</v>
      </c>
      <c r="C63" s="50" t="s">
        <v>169</v>
      </c>
      <c r="D63" s="38" t="s">
        <v>166</v>
      </c>
      <c r="E63" s="96">
        <v>2</v>
      </c>
      <c r="F63" s="97"/>
      <c r="G63" s="98">
        <f t="shared" si="6"/>
        <v>0</v>
      </c>
      <c r="H63" s="98"/>
      <c r="I63" s="41"/>
      <c r="J63" s="99"/>
      <c r="K63" s="34"/>
      <c r="L63" s="45"/>
      <c r="O63" s="45"/>
      <c r="P63" s="45"/>
      <c r="Q63" s="45"/>
    </row>
    <row r="64" spans="1:17" ht="15.75">
      <c r="A64" s="95" t="s">
        <v>170</v>
      </c>
      <c r="B64" s="67" t="s">
        <v>171</v>
      </c>
      <c r="C64" s="50" t="s">
        <v>172</v>
      </c>
      <c r="D64" s="38" t="s">
        <v>166</v>
      </c>
      <c r="E64" s="96">
        <v>1</v>
      </c>
      <c r="F64" s="97"/>
      <c r="G64" s="98">
        <f t="shared" si="6"/>
        <v>0</v>
      </c>
      <c r="H64" s="98"/>
      <c r="I64" s="41"/>
      <c r="J64" s="99"/>
      <c r="K64" s="34"/>
      <c r="L64" s="45"/>
      <c r="O64" s="45"/>
      <c r="P64" s="45"/>
      <c r="Q64" s="45"/>
    </row>
    <row r="65" spans="1:17" ht="15.75">
      <c r="A65" s="95" t="s">
        <v>173</v>
      </c>
      <c r="B65" s="67" t="s">
        <v>174</v>
      </c>
      <c r="C65" s="50" t="s">
        <v>175</v>
      </c>
      <c r="D65" s="38" t="s">
        <v>166</v>
      </c>
      <c r="E65" s="96">
        <v>2</v>
      </c>
      <c r="F65" s="97"/>
      <c r="G65" s="98">
        <f t="shared" si="6"/>
        <v>0</v>
      </c>
      <c r="H65" s="98"/>
      <c r="I65" s="41"/>
      <c r="J65" s="99"/>
      <c r="K65" s="34"/>
      <c r="L65" s="45"/>
      <c r="O65" s="45"/>
      <c r="P65" s="45"/>
      <c r="Q65" s="45"/>
    </row>
    <row r="66" spans="1:17" ht="15.75">
      <c r="A66" s="95" t="s">
        <v>176</v>
      </c>
      <c r="B66" s="67" t="s">
        <v>177</v>
      </c>
      <c r="C66" s="50" t="s">
        <v>178</v>
      </c>
      <c r="D66" s="38" t="s">
        <v>166</v>
      </c>
      <c r="E66" s="96">
        <v>2</v>
      </c>
      <c r="F66" s="97"/>
      <c r="G66" s="98">
        <f t="shared" si="6"/>
        <v>0</v>
      </c>
      <c r="H66" s="98"/>
      <c r="I66" s="41"/>
      <c r="J66" s="99"/>
      <c r="K66" s="34"/>
      <c r="L66" s="45"/>
      <c r="O66" s="45"/>
      <c r="P66" s="45"/>
      <c r="Q66" s="45"/>
    </row>
    <row r="67" spans="1:17" ht="15.75">
      <c r="A67" s="95" t="s">
        <v>179</v>
      </c>
      <c r="B67" s="67" t="s">
        <v>180</v>
      </c>
      <c r="C67" s="50" t="s">
        <v>181</v>
      </c>
      <c r="D67" s="38" t="s">
        <v>166</v>
      </c>
      <c r="E67" s="96">
        <v>2</v>
      </c>
      <c r="F67" s="97"/>
      <c r="G67" s="98">
        <f t="shared" si="6"/>
        <v>0</v>
      </c>
      <c r="H67" s="98"/>
      <c r="I67" s="41"/>
      <c r="J67" s="99"/>
      <c r="K67" s="34"/>
      <c r="L67" s="45"/>
      <c r="O67" s="45"/>
      <c r="P67" s="45"/>
      <c r="Q67" s="45"/>
    </row>
    <row r="68" spans="1:17" ht="15.75">
      <c r="A68" s="95" t="s">
        <v>182</v>
      </c>
      <c r="B68" s="67" t="s">
        <v>183</v>
      </c>
      <c r="C68" s="50" t="s">
        <v>184</v>
      </c>
      <c r="D68" s="38" t="s">
        <v>166</v>
      </c>
      <c r="E68" s="96">
        <v>2</v>
      </c>
      <c r="F68" s="97"/>
      <c r="G68" s="98">
        <f t="shared" si="6"/>
        <v>0</v>
      </c>
      <c r="H68" s="98"/>
      <c r="I68" s="41"/>
      <c r="J68" s="99"/>
      <c r="K68" s="34"/>
      <c r="L68" s="45"/>
      <c r="O68" s="45"/>
      <c r="P68" s="45"/>
      <c r="Q68" s="45"/>
    </row>
    <row r="69" spans="1:17" ht="15.75">
      <c r="A69" s="95" t="s">
        <v>185</v>
      </c>
      <c r="B69" s="67" t="s">
        <v>186</v>
      </c>
      <c r="C69" s="50" t="s">
        <v>187</v>
      </c>
      <c r="D69" s="38" t="s">
        <v>166</v>
      </c>
      <c r="E69" s="96">
        <v>1</v>
      </c>
      <c r="F69" s="97"/>
      <c r="G69" s="98">
        <f t="shared" si="6"/>
        <v>0</v>
      </c>
      <c r="H69" s="98"/>
      <c r="I69" s="41"/>
      <c r="J69" s="99"/>
      <c r="K69" s="34"/>
      <c r="L69" s="45"/>
      <c r="O69" s="45"/>
      <c r="P69" s="45"/>
      <c r="Q69" s="45"/>
    </row>
    <row r="70" spans="1:17" ht="15.75">
      <c r="A70" s="95" t="s">
        <v>188</v>
      </c>
      <c r="B70" s="67" t="s">
        <v>189</v>
      </c>
      <c r="C70" s="50" t="s">
        <v>190</v>
      </c>
      <c r="D70" s="38" t="s">
        <v>166</v>
      </c>
      <c r="E70" s="96">
        <v>2</v>
      </c>
      <c r="F70" s="97"/>
      <c r="G70" s="98">
        <f t="shared" si="6"/>
        <v>0</v>
      </c>
      <c r="H70" s="98"/>
      <c r="I70" s="41"/>
      <c r="J70" s="99"/>
      <c r="K70" s="34"/>
      <c r="L70" s="45"/>
      <c r="O70" s="45"/>
      <c r="P70" s="45"/>
      <c r="Q70" s="45"/>
    </row>
    <row r="71" spans="1:17" ht="15.75">
      <c r="A71" s="95" t="s">
        <v>191</v>
      </c>
      <c r="B71" s="67" t="s">
        <v>192</v>
      </c>
      <c r="C71" s="50" t="s">
        <v>193</v>
      </c>
      <c r="D71" s="38" t="s">
        <v>166</v>
      </c>
      <c r="E71" s="96">
        <v>2</v>
      </c>
      <c r="F71" s="97"/>
      <c r="G71" s="98">
        <f t="shared" si="6"/>
        <v>0</v>
      </c>
      <c r="H71" s="98"/>
      <c r="I71" s="41"/>
      <c r="J71" s="99"/>
      <c r="K71" s="34"/>
      <c r="L71" s="45"/>
      <c r="O71" s="45"/>
      <c r="P71" s="45"/>
      <c r="Q71" s="45"/>
    </row>
    <row r="72" spans="1:17" ht="15.75">
      <c r="A72" s="95" t="s">
        <v>194</v>
      </c>
      <c r="B72" s="67" t="s">
        <v>195</v>
      </c>
      <c r="C72" s="50" t="s">
        <v>196</v>
      </c>
      <c r="D72" s="38" t="s">
        <v>166</v>
      </c>
      <c r="E72" s="96">
        <v>2</v>
      </c>
      <c r="F72" s="97"/>
      <c r="G72" s="98">
        <f t="shared" si="6"/>
        <v>0</v>
      </c>
      <c r="H72" s="98"/>
      <c r="I72" s="41"/>
      <c r="J72" s="99"/>
      <c r="K72" s="34"/>
      <c r="L72" s="45"/>
      <c r="O72" s="45"/>
      <c r="P72" s="45"/>
      <c r="Q72" s="45"/>
    </row>
    <row r="73" spans="1:17" ht="15.75">
      <c r="A73" s="95" t="s">
        <v>197</v>
      </c>
      <c r="B73" s="67" t="s">
        <v>198</v>
      </c>
      <c r="C73" s="50" t="s">
        <v>199</v>
      </c>
      <c r="D73" s="38" t="s">
        <v>166</v>
      </c>
      <c r="E73" s="96">
        <v>1</v>
      </c>
      <c r="F73" s="97"/>
      <c r="G73" s="98">
        <f t="shared" si="6"/>
        <v>0</v>
      </c>
      <c r="H73" s="98"/>
      <c r="I73" s="41"/>
      <c r="J73" s="99"/>
      <c r="K73" s="34"/>
      <c r="L73" s="45"/>
      <c r="O73" s="45"/>
      <c r="P73" s="45"/>
      <c r="Q73" s="45"/>
    </row>
    <row r="74" spans="1:17" ht="15.75">
      <c r="A74" s="95" t="s">
        <v>200</v>
      </c>
      <c r="B74" s="67" t="s">
        <v>201</v>
      </c>
      <c r="C74" s="50" t="s">
        <v>202</v>
      </c>
      <c r="D74" s="38" t="s">
        <v>203</v>
      </c>
      <c r="E74" s="96">
        <v>102</v>
      </c>
      <c r="F74" s="97"/>
      <c r="G74" s="98">
        <f t="shared" si="6"/>
        <v>0</v>
      </c>
      <c r="H74" s="98"/>
      <c r="I74" s="41"/>
      <c r="J74" s="99"/>
      <c r="K74" s="34"/>
      <c r="L74" s="45"/>
      <c r="O74" s="45"/>
      <c r="P74" s="45"/>
      <c r="Q74" s="45"/>
    </row>
    <row r="75" spans="1:17" ht="15.75">
      <c r="A75" s="95" t="s">
        <v>204</v>
      </c>
      <c r="B75" s="67" t="s">
        <v>205</v>
      </c>
      <c r="C75" s="50" t="s">
        <v>206</v>
      </c>
      <c r="D75" s="38" t="s">
        <v>203</v>
      </c>
      <c r="E75" s="96">
        <v>12</v>
      </c>
      <c r="F75" s="97"/>
      <c r="G75" s="98">
        <f t="shared" si="6"/>
        <v>0</v>
      </c>
      <c r="H75" s="98"/>
      <c r="I75" s="41"/>
      <c r="J75" s="99"/>
      <c r="K75" s="34"/>
      <c r="L75" s="45"/>
      <c r="O75" s="45"/>
      <c r="P75" s="45"/>
      <c r="Q75" s="45"/>
    </row>
    <row r="76" spans="1:17" ht="15.75">
      <c r="A76" s="95" t="s">
        <v>207</v>
      </c>
      <c r="B76" s="67" t="s">
        <v>208</v>
      </c>
      <c r="C76" s="50" t="s">
        <v>209</v>
      </c>
      <c r="D76" s="38" t="s">
        <v>203</v>
      </c>
      <c r="E76" s="96">
        <v>114</v>
      </c>
      <c r="F76" s="97"/>
      <c r="G76" s="98">
        <f t="shared" si="6"/>
        <v>0</v>
      </c>
      <c r="H76" s="98"/>
      <c r="I76" s="41"/>
      <c r="J76" s="99"/>
      <c r="K76" s="34"/>
      <c r="L76" s="45"/>
      <c r="O76" s="45"/>
      <c r="P76" s="45"/>
      <c r="Q76" s="45"/>
    </row>
    <row r="77" spans="1:17" ht="15.75">
      <c r="A77" s="95" t="s">
        <v>210</v>
      </c>
      <c r="B77" s="67" t="s">
        <v>211</v>
      </c>
      <c r="C77" s="50" t="s">
        <v>212</v>
      </c>
      <c r="D77" s="38" t="s">
        <v>203</v>
      </c>
      <c r="E77" s="96">
        <v>12</v>
      </c>
      <c r="F77" s="97"/>
      <c r="G77" s="98">
        <f t="shared" si="6"/>
        <v>0</v>
      </c>
      <c r="H77" s="98"/>
      <c r="I77" s="41"/>
      <c r="J77" s="99"/>
      <c r="K77" s="34"/>
      <c r="L77" s="45"/>
      <c r="O77" s="45"/>
      <c r="P77" s="45"/>
      <c r="Q77" s="45"/>
    </row>
    <row r="78" spans="1:17" ht="15.75">
      <c r="A78" s="95" t="s">
        <v>213</v>
      </c>
      <c r="B78" s="67" t="s">
        <v>214</v>
      </c>
      <c r="C78" s="50" t="s">
        <v>215</v>
      </c>
      <c r="D78" s="38" t="s">
        <v>203</v>
      </c>
      <c r="E78" s="96">
        <v>6</v>
      </c>
      <c r="F78" s="97"/>
      <c r="G78" s="98">
        <f t="shared" si="6"/>
        <v>0</v>
      </c>
      <c r="H78" s="98"/>
      <c r="I78" s="41"/>
      <c r="J78" s="99"/>
      <c r="K78" s="34"/>
      <c r="L78" s="45"/>
      <c r="O78" s="45"/>
      <c r="P78" s="45"/>
      <c r="Q78" s="45"/>
    </row>
    <row r="79" spans="1:17" ht="15.75">
      <c r="A79" s="95" t="s">
        <v>216</v>
      </c>
      <c r="B79" s="67" t="s">
        <v>217</v>
      </c>
      <c r="C79" s="50" t="s">
        <v>218</v>
      </c>
      <c r="D79" s="38" t="s">
        <v>166</v>
      </c>
      <c r="E79" s="96">
        <v>2</v>
      </c>
      <c r="F79" s="97"/>
      <c r="G79" s="98">
        <f t="shared" si="6"/>
        <v>0</v>
      </c>
      <c r="H79" s="98"/>
      <c r="I79" s="41"/>
      <c r="J79" s="99"/>
      <c r="K79" s="34"/>
      <c r="L79" s="45"/>
      <c r="O79" s="45"/>
      <c r="P79" s="45"/>
      <c r="Q79" s="45"/>
    </row>
    <row r="80" spans="1:17" ht="15.75">
      <c r="A80" s="95" t="s">
        <v>219</v>
      </c>
      <c r="B80" s="67" t="s">
        <v>220</v>
      </c>
      <c r="C80" s="50" t="s">
        <v>221</v>
      </c>
      <c r="D80" s="38" t="s">
        <v>166</v>
      </c>
      <c r="E80" s="96">
        <v>2</v>
      </c>
      <c r="F80" s="97"/>
      <c r="G80" s="98">
        <f t="shared" si="6"/>
        <v>0</v>
      </c>
      <c r="H80" s="98"/>
      <c r="I80" s="41"/>
      <c r="J80" s="99"/>
      <c r="K80" s="34"/>
      <c r="L80" s="45"/>
      <c r="O80" s="45"/>
      <c r="P80" s="45"/>
      <c r="Q80" s="45"/>
    </row>
    <row r="81" spans="1:17" ht="15.75">
      <c r="A81" s="95" t="s">
        <v>222</v>
      </c>
      <c r="B81" s="67" t="s">
        <v>223</v>
      </c>
      <c r="C81" s="50" t="s">
        <v>224</v>
      </c>
      <c r="D81" s="38" t="s">
        <v>166</v>
      </c>
      <c r="E81" s="96">
        <v>1</v>
      </c>
      <c r="F81" s="97"/>
      <c r="G81" s="98">
        <f t="shared" si="6"/>
        <v>0</v>
      </c>
      <c r="H81" s="98"/>
      <c r="I81" s="41"/>
      <c r="J81" s="99"/>
      <c r="K81" s="34"/>
      <c r="L81" s="45"/>
      <c r="O81" s="45"/>
      <c r="P81" s="45"/>
      <c r="Q81" s="45"/>
    </row>
    <row r="82" spans="1:17" ht="15.75">
      <c r="A82" s="95" t="s">
        <v>225</v>
      </c>
      <c r="B82" s="67" t="s">
        <v>226</v>
      </c>
      <c r="C82" s="72" t="s">
        <v>227</v>
      </c>
      <c r="D82" s="38" t="s">
        <v>166</v>
      </c>
      <c r="E82" s="96">
        <v>2</v>
      </c>
      <c r="F82" s="97"/>
      <c r="G82" s="98">
        <f t="shared" si="6"/>
        <v>0</v>
      </c>
      <c r="H82" s="98"/>
      <c r="I82" s="41"/>
      <c r="J82" s="99"/>
      <c r="K82" s="34"/>
      <c r="L82" s="45"/>
      <c r="O82" s="45"/>
      <c r="P82" s="45"/>
      <c r="Q82" s="45"/>
    </row>
    <row r="83" spans="1:17" ht="15.75">
      <c r="A83" s="95" t="s">
        <v>228</v>
      </c>
      <c r="B83" s="67" t="s">
        <v>229</v>
      </c>
      <c r="C83" s="50" t="s">
        <v>230</v>
      </c>
      <c r="D83" s="38" t="s">
        <v>166</v>
      </c>
      <c r="E83" s="96">
        <v>1</v>
      </c>
      <c r="F83" s="97"/>
      <c r="G83" s="98">
        <f t="shared" si="6"/>
        <v>0</v>
      </c>
      <c r="H83" s="98"/>
      <c r="I83" s="41"/>
      <c r="J83" s="99"/>
      <c r="K83" s="34"/>
      <c r="L83" s="45"/>
      <c r="O83" s="45"/>
      <c r="P83" s="45"/>
      <c r="Q83" s="45"/>
    </row>
    <row r="84" spans="1:17" ht="15.75">
      <c r="A84" s="95" t="s">
        <v>231</v>
      </c>
      <c r="B84" s="67" t="s">
        <v>232</v>
      </c>
      <c r="C84" s="50" t="s">
        <v>233</v>
      </c>
      <c r="D84" s="38" t="s">
        <v>166</v>
      </c>
      <c r="E84" s="96">
        <v>1</v>
      </c>
      <c r="F84" s="97"/>
      <c r="G84" s="98">
        <f t="shared" si="6"/>
        <v>0</v>
      </c>
      <c r="H84" s="98"/>
      <c r="I84" s="41"/>
      <c r="J84" s="99"/>
      <c r="K84" s="34"/>
      <c r="L84" s="45"/>
      <c r="O84" s="45"/>
      <c r="P84" s="45"/>
      <c r="Q84" s="45"/>
    </row>
    <row r="85" spans="1:17" ht="15.75">
      <c r="A85" s="95" t="s">
        <v>234</v>
      </c>
      <c r="B85" s="67" t="s">
        <v>235</v>
      </c>
      <c r="C85" s="50" t="s">
        <v>236</v>
      </c>
      <c r="D85" s="38" t="s">
        <v>237</v>
      </c>
      <c r="E85" s="96">
        <v>2</v>
      </c>
      <c r="F85" s="97"/>
      <c r="G85" s="98">
        <f t="shared" si="6"/>
        <v>0</v>
      </c>
      <c r="H85" s="98"/>
      <c r="I85" s="41"/>
      <c r="J85" s="99"/>
      <c r="K85" s="34"/>
      <c r="L85" s="45"/>
      <c r="O85" s="45"/>
      <c r="P85" s="45"/>
      <c r="Q85" s="45"/>
    </row>
    <row r="86" spans="1:17" ht="26.25" customHeight="1">
      <c r="A86" s="95" t="s">
        <v>238</v>
      </c>
      <c r="B86" s="67" t="s">
        <v>239</v>
      </c>
      <c r="C86" s="100" t="s">
        <v>240</v>
      </c>
      <c r="D86" s="38" t="s">
        <v>237</v>
      </c>
      <c r="E86" s="96">
        <v>4</v>
      </c>
      <c r="F86" s="97"/>
      <c r="G86" s="98">
        <f t="shared" si="6"/>
        <v>0</v>
      </c>
      <c r="H86" s="98"/>
      <c r="I86" s="41"/>
      <c r="J86" s="99"/>
      <c r="K86" s="34"/>
      <c r="L86" s="45"/>
      <c r="O86" s="45"/>
      <c r="P86" s="45"/>
      <c r="Q86" s="45"/>
    </row>
    <row r="87" spans="1:17" ht="15.75">
      <c r="A87" s="95" t="s">
        <v>241</v>
      </c>
      <c r="B87" s="67" t="s">
        <v>242</v>
      </c>
      <c r="C87" s="101" t="s">
        <v>243</v>
      </c>
      <c r="D87" s="38" t="s">
        <v>237</v>
      </c>
      <c r="E87" s="96">
        <v>4</v>
      </c>
      <c r="F87" s="97"/>
      <c r="G87" s="98">
        <f t="shared" si="6"/>
        <v>0</v>
      </c>
      <c r="H87" s="98"/>
      <c r="I87" s="41"/>
      <c r="J87" s="99"/>
      <c r="K87" s="34"/>
      <c r="L87" s="45"/>
      <c r="O87" s="45"/>
      <c r="P87" s="45"/>
      <c r="Q87" s="45"/>
    </row>
    <row r="88" spans="1:17" ht="15.75">
      <c r="A88" s="95" t="s">
        <v>244</v>
      </c>
      <c r="B88" s="67" t="s">
        <v>245</v>
      </c>
      <c r="C88" s="101" t="s">
        <v>246</v>
      </c>
      <c r="D88" s="38" t="s">
        <v>237</v>
      </c>
      <c r="E88" s="96">
        <v>2</v>
      </c>
      <c r="F88" s="97"/>
      <c r="G88" s="98">
        <f t="shared" si="6"/>
        <v>0</v>
      </c>
      <c r="H88" s="98"/>
      <c r="I88" s="41"/>
      <c r="J88" s="99"/>
      <c r="K88" s="34"/>
      <c r="L88" s="45"/>
      <c r="O88" s="45"/>
      <c r="P88" s="45"/>
      <c r="Q88" s="45"/>
    </row>
    <row r="89" spans="1:17" ht="15.75">
      <c r="A89" s="95" t="s">
        <v>247</v>
      </c>
      <c r="B89" s="67" t="s">
        <v>248</v>
      </c>
      <c r="C89" s="101" t="s">
        <v>249</v>
      </c>
      <c r="D89" s="38" t="s">
        <v>237</v>
      </c>
      <c r="E89" s="96">
        <v>1</v>
      </c>
      <c r="F89" s="97"/>
      <c r="G89" s="98">
        <f t="shared" si="6"/>
        <v>0</v>
      </c>
      <c r="H89" s="98"/>
      <c r="I89" s="41"/>
      <c r="J89" s="99"/>
      <c r="K89" s="34"/>
      <c r="L89" s="45"/>
      <c r="O89" s="45"/>
      <c r="P89" s="45"/>
      <c r="Q89" s="45"/>
    </row>
    <row r="90" spans="1:17" ht="28.5" customHeight="1">
      <c r="A90" s="95" t="s">
        <v>250</v>
      </c>
      <c r="B90" s="67" t="s">
        <v>451</v>
      </c>
      <c r="C90" s="101" t="s">
        <v>452</v>
      </c>
      <c r="D90" s="38" t="s">
        <v>203</v>
      </c>
      <c r="E90" s="96">
        <v>30</v>
      </c>
      <c r="F90" s="97"/>
      <c r="G90" s="98">
        <f t="shared" si="6"/>
        <v>0</v>
      </c>
      <c r="H90" s="98"/>
      <c r="I90" s="41"/>
      <c r="J90" s="99"/>
      <c r="K90" s="34"/>
      <c r="L90" s="45"/>
      <c r="O90" s="45"/>
      <c r="P90" s="45"/>
      <c r="Q90" s="45"/>
    </row>
    <row r="91" spans="1:17" ht="15">
      <c r="A91" s="35"/>
      <c r="B91" s="35"/>
      <c r="C91" s="103" t="s">
        <v>52</v>
      </c>
      <c r="D91" s="104"/>
      <c r="E91" s="95"/>
      <c r="F91" s="105"/>
      <c r="G91" s="106">
        <f>SUM(G62:G90)</f>
        <v>0</v>
      </c>
      <c r="H91" s="106"/>
      <c r="I91" s="106"/>
      <c r="J91" s="43"/>
      <c r="K91" s="34"/>
      <c r="L91" s="55">
        <f>G91</f>
        <v>0</v>
      </c>
      <c r="M91" s="56">
        <f>ROUND(L91*1.2685,2)</f>
        <v>0</v>
      </c>
      <c r="O91" s="45"/>
      <c r="P91" s="45"/>
      <c r="Q91" s="45"/>
    </row>
    <row r="92" spans="1:17" ht="14.25">
      <c r="A92" s="57">
        <v>8</v>
      </c>
      <c r="B92" s="57"/>
      <c r="C92" s="57" t="s">
        <v>251</v>
      </c>
      <c r="D92" s="57"/>
      <c r="E92" s="57"/>
      <c r="F92" s="93"/>
      <c r="G92" s="93"/>
      <c r="H92" s="93"/>
      <c r="I92" s="93"/>
      <c r="J92" s="94"/>
      <c r="K92" s="34"/>
      <c r="L92" s="45"/>
      <c r="O92" s="45"/>
      <c r="P92" s="45"/>
      <c r="Q92" s="45"/>
    </row>
    <row r="93" spans="1:17" ht="29.25">
      <c r="A93" s="95" t="s">
        <v>252</v>
      </c>
      <c r="B93" s="78" t="s">
        <v>253</v>
      </c>
      <c r="C93" s="107" t="s">
        <v>254</v>
      </c>
      <c r="D93" s="38" t="s">
        <v>255</v>
      </c>
      <c r="E93" s="39">
        <v>1</v>
      </c>
      <c r="F93" s="108"/>
      <c r="G93" s="98">
        <f aca="true" t="shared" si="7" ref="G93:G113">ROUND(E93*F93,2)</f>
        <v>0</v>
      </c>
      <c r="H93" s="98"/>
      <c r="I93" s="41"/>
      <c r="J93" s="99"/>
      <c r="K93" s="34"/>
      <c r="L93" s="45"/>
      <c r="O93" s="45"/>
      <c r="P93" s="45"/>
      <c r="Q93" s="45"/>
    </row>
    <row r="94" spans="1:17" ht="29.25">
      <c r="A94" s="95" t="s">
        <v>256</v>
      </c>
      <c r="B94" s="78" t="s">
        <v>257</v>
      </c>
      <c r="C94" s="107" t="s">
        <v>258</v>
      </c>
      <c r="D94" s="38" t="s">
        <v>255</v>
      </c>
      <c r="E94" s="39">
        <v>50</v>
      </c>
      <c r="F94" s="108"/>
      <c r="G94" s="98">
        <f t="shared" si="7"/>
        <v>0</v>
      </c>
      <c r="H94" s="98"/>
      <c r="I94" s="41"/>
      <c r="J94" s="99"/>
      <c r="K94" s="34"/>
      <c r="L94" s="45"/>
      <c r="O94" s="45"/>
      <c r="P94" s="45"/>
      <c r="Q94" s="45"/>
    </row>
    <row r="95" spans="1:17" ht="15.75">
      <c r="A95" s="95" t="s">
        <v>259</v>
      </c>
      <c r="B95" s="78" t="s">
        <v>260</v>
      </c>
      <c r="C95" s="107" t="s">
        <v>261</v>
      </c>
      <c r="D95" s="38" t="s">
        <v>255</v>
      </c>
      <c r="E95" s="39">
        <v>6</v>
      </c>
      <c r="F95" s="108"/>
      <c r="G95" s="98">
        <f t="shared" si="7"/>
        <v>0</v>
      </c>
      <c r="H95" s="98"/>
      <c r="I95" s="41"/>
      <c r="J95" s="99"/>
      <c r="K95" s="34"/>
      <c r="L95" s="45"/>
      <c r="O95" s="45"/>
      <c r="P95" s="45"/>
      <c r="Q95" s="45"/>
    </row>
    <row r="96" spans="1:17" ht="29.25">
      <c r="A96" s="95" t="s">
        <v>262</v>
      </c>
      <c r="B96" s="89" t="s">
        <v>263</v>
      </c>
      <c r="C96" s="107" t="s">
        <v>264</v>
      </c>
      <c r="D96" s="38" t="s">
        <v>255</v>
      </c>
      <c r="E96" s="39">
        <v>1</v>
      </c>
      <c r="F96" s="108"/>
      <c r="G96" s="98">
        <f t="shared" si="7"/>
        <v>0</v>
      </c>
      <c r="H96" s="98"/>
      <c r="I96" s="41"/>
      <c r="J96" s="99"/>
      <c r="K96" s="34"/>
      <c r="L96" s="45"/>
      <c r="O96" s="45"/>
      <c r="P96" s="45"/>
      <c r="Q96" s="45"/>
    </row>
    <row r="97" spans="1:17" ht="29.25">
      <c r="A97" s="95" t="s">
        <v>265</v>
      </c>
      <c r="B97" s="78" t="s">
        <v>266</v>
      </c>
      <c r="C97" s="107" t="s">
        <v>267</v>
      </c>
      <c r="D97" s="38" t="s">
        <v>255</v>
      </c>
      <c r="E97" s="39">
        <v>3</v>
      </c>
      <c r="F97" s="108"/>
      <c r="G97" s="98">
        <f t="shared" si="7"/>
        <v>0</v>
      </c>
      <c r="H97" s="98"/>
      <c r="I97" s="41"/>
      <c r="J97" s="99"/>
      <c r="K97" s="34"/>
      <c r="L97" s="45"/>
      <c r="O97" s="45"/>
      <c r="P97" s="45"/>
      <c r="Q97" s="45"/>
    </row>
    <row r="98" spans="1:17" ht="15.75">
      <c r="A98" s="95" t="s">
        <v>268</v>
      </c>
      <c r="B98" s="78" t="s">
        <v>269</v>
      </c>
      <c r="C98" s="107" t="s">
        <v>270</v>
      </c>
      <c r="D98" s="38" t="s">
        <v>255</v>
      </c>
      <c r="E98" s="39">
        <v>6</v>
      </c>
      <c r="F98" s="108"/>
      <c r="G98" s="98">
        <f t="shared" si="7"/>
        <v>0</v>
      </c>
      <c r="H98" s="98"/>
      <c r="I98" s="41"/>
      <c r="J98" s="99"/>
      <c r="K98" s="34"/>
      <c r="L98" s="45"/>
      <c r="O98" s="45"/>
      <c r="P98" s="45"/>
      <c r="Q98" s="45"/>
    </row>
    <row r="99" spans="1:17" ht="42.75">
      <c r="A99" s="95" t="s">
        <v>271</v>
      </c>
      <c r="B99" s="78" t="s">
        <v>272</v>
      </c>
      <c r="C99" s="107" t="s">
        <v>273</v>
      </c>
      <c r="D99" s="38" t="s">
        <v>255</v>
      </c>
      <c r="E99" s="39">
        <v>1</v>
      </c>
      <c r="F99" s="108"/>
      <c r="G99" s="98">
        <f t="shared" si="7"/>
        <v>0</v>
      </c>
      <c r="H99" s="98"/>
      <c r="I99" s="41"/>
      <c r="J99" s="99"/>
      <c r="K99" s="34"/>
      <c r="L99" s="45"/>
      <c r="O99" s="45"/>
      <c r="P99" s="45"/>
      <c r="Q99" s="45"/>
    </row>
    <row r="100" spans="1:17" ht="42.75">
      <c r="A100" s="95" t="s">
        <v>274</v>
      </c>
      <c r="B100" s="78" t="s">
        <v>275</v>
      </c>
      <c r="C100" s="107" t="s">
        <v>276</v>
      </c>
      <c r="D100" s="38" t="s">
        <v>255</v>
      </c>
      <c r="E100" s="39">
        <v>12</v>
      </c>
      <c r="F100" s="108"/>
      <c r="G100" s="98">
        <f t="shared" si="7"/>
        <v>0</v>
      </c>
      <c r="H100" s="98"/>
      <c r="I100" s="41"/>
      <c r="J100" s="99"/>
      <c r="K100" s="34"/>
      <c r="L100" s="45"/>
      <c r="O100" s="45"/>
      <c r="P100" s="45"/>
      <c r="Q100" s="45"/>
    </row>
    <row r="101" spans="1:17" ht="29.25">
      <c r="A101" s="95" t="s">
        <v>277</v>
      </c>
      <c r="B101" s="78" t="s">
        <v>278</v>
      </c>
      <c r="C101" s="107" t="s">
        <v>279</v>
      </c>
      <c r="D101" s="38" t="s">
        <v>255</v>
      </c>
      <c r="E101" s="39">
        <v>1</v>
      </c>
      <c r="F101" s="108"/>
      <c r="G101" s="98">
        <f t="shared" si="7"/>
        <v>0</v>
      </c>
      <c r="H101" s="98"/>
      <c r="I101" s="41"/>
      <c r="J101" s="99"/>
      <c r="K101" s="34"/>
      <c r="L101" s="45"/>
      <c r="O101" s="45"/>
      <c r="P101" s="45"/>
      <c r="Q101" s="45"/>
    </row>
    <row r="102" spans="1:17" ht="15.75">
      <c r="A102" s="95" t="s">
        <v>280</v>
      </c>
      <c r="B102" s="78" t="s">
        <v>281</v>
      </c>
      <c r="C102" s="107" t="s">
        <v>282</v>
      </c>
      <c r="D102" s="38" t="s">
        <v>255</v>
      </c>
      <c r="E102" s="39">
        <v>13</v>
      </c>
      <c r="F102" s="108"/>
      <c r="G102" s="98">
        <f t="shared" si="7"/>
        <v>0</v>
      </c>
      <c r="H102" s="98"/>
      <c r="I102" s="41"/>
      <c r="J102" s="99"/>
      <c r="K102" s="34"/>
      <c r="L102" s="45"/>
      <c r="O102" s="45"/>
      <c r="P102" s="45"/>
      <c r="Q102" s="45"/>
    </row>
    <row r="103" spans="1:17" ht="15.75">
      <c r="A103" s="95" t="s">
        <v>283</v>
      </c>
      <c r="B103" s="78" t="s">
        <v>284</v>
      </c>
      <c r="C103" s="107" t="s">
        <v>285</v>
      </c>
      <c r="D103" s="38" t="s">
        <v>286</v>
      </c>
      <c r="E103" s="39">
        <v>7</v>
      </c>
      <c r="F103" s="108"/>
      <c r="G103" s="98">
        <f t="shared" si="7"/>
        <v>0</v>
      </c>
      <c r="H103" s="98"/>
      <c r="I103" s="41"/>
      <c r="J103" s="99"/>
      <c r="K103" s="34"/>
      <c r="L103" s="45"/>
      <c r="O103" s="45"/>
      <c r="P103" s="45"/>
      <c r="Q103" s="45"/>
    </row>
    <row r="104" spans="1:17" ht="29.25">
      <c r="A104" s="95" t="s">
        <v>287</v>
      </c>
      <c r="B104" s="78" t="s">
        <v>288</v>
      </c>
      <c r="C104" s="107" t="s">
        <v>289</v>
      </c>
      <c r="D104" s="38" t="s">
        <v>60</v>
      </c>
      <c r="E104" s="39">
        <v>140</v>
      </c>
      <c r="F104" s="108"/>
      <c r="G104" s="98">
        <f t="shared" si="7"/>
        <v>0</v>
      </c>
      <c r="H104" s="98"/>
      <c r="I104" s="41"/>
      <c r="J104" s="99"/>
      <c r="K104" s="34"/>
      <c r="L104" s="45"/>
      <c r="O104" s="45"/>
      <c r="P104" s="45"/>
      <c r="Q104" s="45"/>
    </row>
    <row r="105" spans="1:17" ht="29.25">
      <c r="A105" s="95" t="s">
        <v>290</v>
      </c>
      <c r="B105" s="89" t="s">
        <v>291</v>
      </c>
      <c r="C105" s="107" t="s">
        <v>292</v>
      </c>
      <c r="D105" s="38" t="s">
        <v>60</v>
      </c>
      <c r="E105" s="39">
        <v>100</v>
      </c>
      <c r="F105" s="108"/>
      <c r="G105" s="98">
        <f t="shared" si="7"/>
        <v>0</v>
      </c>
      <c r="H105" s="98"/>
      <c r="I105" s="41"/>
      <c r="J105" s="99"/>
      <c r="K105" s="34"/>
      <c r="L105" s="45"/>
      <c r="O105" s="45"/>
      <c r="P105" s="45"/>
      <c r="Q105" s="45"/>
    </row>
    <row r="106" spans="1:17" ht="29.25">
      <c r="A106" s="95" t="s">
        <v>293</v>
      </c>
      <c r="B106" s="78" t="s">
        <v>294</v>
      </c>
      <c r="C106" s="107" t="s">
        <v>295</v>
      </c>
      <c r="D106" s="38" t="s">
        <v>60</v>
      </c>
      <c r="E106" s="39">
        <v>100</v>
      </c>
      <c r="F106" s="108"/>
      <c r="G106" s="98">
        <f t="shared" si="7"/>
        <v>0</v>
      </c>
      <c r="H106" s="98"/>
      <c r="I106" s="41"/>
      <c r="J106" s="99"/>
      <c r="K106" s="34"/>
      <c r="L106" s="45"/>
      <c r="O106" s="45"/>
      <c r="P106" s="45"/>
      <c r="Q106" s="45"/>
    </row>
    <row r="107" spans="1:17" ht="29.25">
      <c r="A107" s="95" t="s">
        <v>296</v>
      </c>
      <c r="B107" s="78" t="s">
        <v>297</v>
      </c>
      <c r="C107" s="107" t="s">
        <v>298</v>
      </c>
      <c r="D107" s="38" t="s">
        <v>60</v>
      </c>
      <c r="E107" s="39">
        <v>50</v>
      </c>
      <c r="F107" s="108"/>
      <c r="G107" s="98">
        <f t="shared" si="7"/>
        <v>0</v>
      </c>
      <c r="H107" s="98"/>
      <c r="I107" s="41"/>
      <c r="J107" s="99"/>
      <c r="K107" s="34"/>
      <c r="L107" s="45"/>
      <c r="O107" s="45"/>
      <c r="P107" s="45"/>
      <c r="Q107" s="45"/>
    </row>
    <row r="108" spans="1:17" ht="30.75" customHeight="1">
      <c r="A108" s="95" t="s">
        <v>299</v>
      </c>
      <c r="B108" s="78" t="s">
        <v>300</v>
      </c>
      <c r="C108" s="107" t="s">
        <v>301</v>
      </c>
      <c r="D108" s="38" t="s">
        <v>255</v>
      </c>
      <c r="E108" s="39">
        <v>6</v>
      </c>
      <c r="F108" s="108"/>
      <c r="G108" s="98">
        <f t="shared" si="7"/>
        <v>0</v>
      </c>
      <c r="H108" s="98"/>
      <c r="I108" s="41"/>
      <c r="J108" s="99"/>
      <c r="K108" s="34"/>
      <c r="L108" s="45"/>
      <c r="O108" s="45"/>
      <c r="P108" s="45"/>
      <c r="Q108" s="45"/>
    </row>
    <row r="109" spans="1:17" ht="15.75">
      <c r="A109" s="95" t="s">
        <v>302</v>
      </c>
      <c r="B109" s="78" t="s">
        <v>303</v>
      </c>
      <c r="C109" s="107" t="s">
        <v>304</v>
      </c>
      <c r="D109" s="38" t="s">
        <v>286</v>
      </c>
      <c r="E109" s="39">
        <v>6</v>
      </c>
      <c r="F109" s="108"/>
      <c r="G109" s="98">
        <f t="shared" si="7"/>
        <v>0</v>
      </c>
      <c r="H109" s="98"/>
      <c r="I109" s="41"/>
      <c r="J109" s="99"/>
      <c r="K109" s="34"/>
      <c r="L109" s="45"/>
      <c r="O109" s="45"/>
      <c r="P109" s="45"/>
      <c r="Q109" s="45"/>
    </row>
    <row r="110" spans="1:17" ht="15.75">
      <c r="A110" s="95" t="s">
        <v>305</v>
      </c>
      <c r="B110" s="89" t="s">
        <v>306</v>
      </c>
      <c r="C110" s="107" t="s">
        <v>307</v>
      </c>
      <c r="D110" s="38" t="s">
        <v>255</v>
      </c>
      <c r="E110" s="39">
        <v>5</v>
      </c>
      <c r="F110" s="108"/>
      <c r="G110" s="98">
        <f t="shared" si="7"/>
        <v>0</v>
      </c>
      <c r="H110" s="98"/>
      <c r="I110" s="41"/>
      <c r="J110" s="99"/>
      <c r="K110" s="34"/>
      <c r="L110" s="45"/>
      <c r="O110" s="45"/>
      <c r="P110" s="45"/>
      <c r="Q110" s="45"/>
    </row>
    <row r="111" spans="1:17" ht="15.75">
      <c r="A111" s="95" t="s">
        <v>308</v>
      </c>
      <c r="B111" s="78" t="s">
        <v>309</v>
      </c>
      <c r="C111" s="107" t="s">
        <v>310</v>
      </c>
      <c r="D111" s="38" t="s">
        <v>286</v>
      </c>
      <c r="E111" s="39">
        <v>7</v>
      </c>
      <c r="F111" s="108"/>
      <c r="G111" s="98">
        <f t="shared" si="7"/>
        <v>0</v>
      </c>
      <c r="H111" s="98"/>
      <c r="I111" s="41"/>
      <c r="J111" s="99"/>
      <c r="K111" s="34"/>
      <c r="L111" s="45"/>
      <c r="O111" s="45"/>
      <c r="P111" s="45"/>
      <c r="Q111" s="45"/>
    </row>
    <row r="112" spans="1:17" ht="31.5" customHeight="1">
      <c r="A112" s="95" t="s">
        <v>311</v>
      </c>
      <c r="B112" s="78" t="s">
        <v>312</v>
      </c>
      <c r="C112" s="107" t="s">
        <v>313</v>
      </c>
      <c r="D112" s="38" t="s">
        <v>255</v>
      </c>
      <c r="E112" s="39">
        <v>5</v>
      </c>
      <c r="F112" s="108"/>
      <c r="G112" s="98">
        <f t="shared" si="7"/>
        <v>0</v>
      </c>
      <c r="H112" s="98"/>
      <c r="I112" s="41"/>
      <c r="J112" s="99"/>
      <c r="K112" s="34"/>
      <c r="L112" s="45"/>
      <c r="O112" s="45"/>
      <c r="P112" s="45"/>
      <c r="Q112" s="45"/>
    </row>
    <row r="113" spans="1:17" ht="32.25" customHeight="1">
      <c r="A113" s="95" t="s">
        <v>314</v>
      </c>
      <c r="B113" s="78" t="s">
        <v>315</v>
      </c>
      <c r="C113" s="107" t="s">
        <v>316</v>
      </c>
      <c r="D113" s="38" t="s">
        <v>60</v>
      </c>
      <c r="E113" s="39">
        <v>250</v>
      </c>
      <c r="F113" s="108"/>
      <c r="G113" s="98">
        <f t="shared" si="7"/>
        <v>0</v>
      </c>
      <c r="H113" s="98"/>
      <c r="I113" s="41"/>
      <c r="J113" s="99"/>
      <c r="K113" s="34"/>
      <c r="L113" s="45"/>
      <c r="O113" s="45"/>
      <c r="P113" s="45"/>
      <c r="Q113" s="45"/>
    </row>
    <row r="114" spans="1:17" ht="14.25">
      <c r="A114" s="57"/>
      <c r="B114" s="57"/>
      <c r="C114" s="57" t="s">
        <v>317</v>
      </c>
      <c r="D114" s="57"/>
      <c r="E114" s="57"/>
      <c r="F114" s="93"/>
      <c r="G114" s="93"/>
      <c r="H114" s="93"/>
      <c r="I114" s="93"/>
      <c r="J114" s="94"/>
      <c r="K114" s="34"/>
      <c r="L114" s="45"/>
      <c r="O114" s="45"/>
      <c r="P114" s="45"/>
      <c r="Q114" s="45"/>
    </row>
    <row r="115" spans="1:17" s="117" customFormat="1" ht="26.25">
      <c r="A115" s="95" t="s">
        <v>318</v>
      </c>
      <c r="B115" s="109" t="s">
        <v>319</v>
      </c>
      <c r="C115" s="110" t="s">
        <v>320</v>
      </c>
      <c r="D115" s="111" t="s">
        <v>60</v>
      </c>
      <c r="E115" s="112">
        <v>150</v>
      </c>
      <c r="F115" s="113"/>
      <c r="G115" s="114">
        <f aca="true" t="shared" si="8" ref="G115:G124">ROUND(E115*F115,2)</f>
        <v>0</v>
      </c>
      <c r="H115" s="114"/>
      <c r="I115" s="41"/>
      <c r="J115" s="115"/>
      <c r="K115" s="76"/>
      <c r="L115" s="116"/>
      <c r="O115" s="116"/>
      <c r="P115" s="116"/>
      <c r="Q115" s="116"/>
    </row>
    <row r="116" spans="1:17" s="117" customFormat="1" ht="26.25">
      <c r="A116" s="95" t="s">
        <v>321</v>
      </c>
      <c r="B116" s="109" t="s">
        <v>322</v>
      </c>
      <c r="C116" s="110" t="s">
        <v>323</v>
      </c>
      <c r="D116" s="111" t="s">
        <v>60</v>
      </c>
      <c r="E116" s="112">
        <v>100</v>
      </c>
      <c r="F116" s="113"/>
      <c r="G116" s="114">
        <f t="shared" si="8"/>
        <v>0</v>
      </c>
      <c r="H116" s="114"/>
      <c r="I116" s="41"/>
      <c r="J116" s="115"/>
      <c r="K116" s="76"/>
      <c r="L116" s="116"/>
      <c r="O116" s="116"/>
      <c r="P116" s="116"/>
      <c r="Q116" s="116"/>
    </row>
    <row r="117" spans="1:17" s="117" customFormat="1" ht="38.25">
      <c r="A117" s="95" t="s">
        <v>324</v>
      </c>
      <c r="B117" s="109" t="s">
        <v>325</v>
      </c>
      <c r="C117" s="110" t="s">
        <v>326</v>
      </c>
      <c r="D117" s="111" t="s">
        <v>60</v>
      </c>
      <c r="E117" s="112">
        <v>50</v>
      </c>
      <c r="F117" s="102"/>
      <c r="G117" s="114">
        <f t="shared" si="8"/>
        <v>0</v>
      </c>
      <c r="H117" s="114"/>
      <c r="I117" s="41"/>
      <c r="J117" s="115"/>
      <c r="K117" s="76"/>
      <c r="L117" s="116"/>
      <c r="O117" s="116"/>
      <c r="P117" s="116"/>
      <c r="Q117" s="116"/>
    </row>
    <row r="118" spans="1:17" s="117" customFormat="1" ht="26.25">
      <c r="A118" s="95" t="s">
        <v>327</v>
      </c>
      <c r="B118" s="118" t="s">
        <v>328</v>
      </c>
      <c r="C118" s="119" t="s">
        <v>329</v>
      </c>
      <c r="D118" s="120" t="s">
        <v>60</v>
      </c>
      <c r="E118" s="121">
        <v>30</v>
      </c>
      <c r="F118" s="102"/>
      <c r="G118" s="114">
        <f t="shared" si="8"/>
        <v>0</v>
      </c>
      <c r="H118" s="114"/>
      <c r="I118" s="41"/>
      <c r="J118" s="115"/>
      <c r="K118" s="76"/>
      <c r="L118" s="116"/>
      <c r="O118" s="116"/>
      <c r="P118" s="116"/>
      <c r="Q118" s="116"/>
    </row>
    <row r="119" spans="1:17" s="117" customFormat="1" ht="15.75">
      <c r="A119" s="95" t="s">
        <v>330</v>
      </c>
      <c r="B119" s="118" t="s">
        <v>331</v>
      </c>
      <c r="C119" s="119" t="s">
        <v>332</v>
      </c>
      <c r="D119" s="120" t="s">
        <v>60</v>
      </c>
      <c r="E119" s="112">
        <v>25</v>
      </c>
      <c r="F119" s="102"/>
      <c r="G119" s="114">
        <f t="shared" si="8"/>
        <v>0</v>
      </c>
      <c r="H119" s="114"/>
      <c r="I119" s="41"/>
      <c r="J119" s="115"/>
      <c r="K119" s="76"/>
      <c r="L119" s="116"/>
      <c r="O119" s="116"/>
      <c r="P119" s="116"/>
      <c r="Q119" s="116"/>
    </row>
    <row r="120" spans="1:17" ht="15.75">
      <c r="A120" s="95" t="s">
        <v>333</v>
      </c>
      <c r="B120" s="78" t="s">
        <v>334</v>
      </c>
      <c r="C120" s="122" t="s">
        <v>335</v>
      </c>
      <c r="D120" s="38" t="s">
        <v>255</v>
      </c>
      <c r="E120" s="123">
        <v>2</v>
      </c>
      <c r="F120" s="102"/>
      <c r="G120" s="98">
        <f t="shared" si="8"/>
        <v>0</v>
      </c>
      <c r="H120" s="98"/>
      <c r="I120" s="41"/>
      <c r="J120" s="99"/>
      <c r="K120" s="34"/>
      <c r="L120" s="45"/>
      <c r="O120" s="45"/>
      <c r="P120" s="45"/>
      <c r="Q120" s="45"/>
    </row>
    <row r="121" spans="1:17" ht="15.75">
      <c r="A121" s="95" t="s">
        <v>336</v>
      </c>
      <c r="B121" s="78" t="s">
        <v>337</v>
      </c>
      <c r="C121" s="122" t="s">
        <v>338</v>
      </c>
      <c r="D121" s="38" t="s">
        <v>255</v>
      </c>
      <c r="E121" s="123">
        <v>4</v>
      </c>
      <c r="F121" s="102"/>
      <c r="G121" s="98">
        <f t="shared" si="8"/>
        <v>0</v>
      </c>
      <c r="H121" s="98"/>
      <c r="I121" s="41"/>
      <c r="J121" s="99"/>
      <c r="K121" s="34"/>
      <c r="L121" s="45"/>
      <c r="O121" s="45"/>
      <c r="P121" s="45"/>
      <c r="Q121" s="45"/>
    </row>
    <row r="122" spans="1:17" s="117" customFormat="1" ht="38.25">
      <c r="A122" s="95" t="s">
        <v>339</v>
      </c>
      <c r="B122" s="109" t="s">
        <v>340</v>
      </c>
      <c r="C122" s="78" t="s">
        <v>341</v>
      </c>
      <c r="D122" s="124" t="s">
        <v>255</v>
      </c>
      <c r="E122" s="39">
        <v>2</v>
      </c>
      <c r="F122" s="102"/>
      <c r="G122" s="108">
        <f t="shared" si="8"/>
        <v>0</v>
      </c>
      <c r="H122" s="98"/>
      <c r="I122" s="41"/>
      <c r="J122" s="99"/>
      <c r="K122" s="76"/>
      <c r="L122" s="45"/>
      <c r="O122" s="116"/>
      <c r="P122" s="116"/>
      <c r="Q122" s="116"/>
    </row>
    <row r="123" spans="1:17" s="117" customFormat="1" ht="26.25">
      <c r="A123" s="95" t="s">
        <v>342</v>
      </c>
      <c r="B123" s="118" t="s">
        <v>343</v>
      </c>
      <c r="C123" s="50" t="s">
        <v>344</v>
      </c>
      <c r="D123" s="38" t="s">
        <v>255</v>
      </c>
      <c r="E123" s="39">
        <v>4</v>
      </c>
      <c r="F123" s="102"/>
      <c r="G123" s="40">
        <f t="shared" si="8"/>
        <v>0</v>
      </c>
      <c r="H123" s="102"/>
      <c r="I123" s="41"/>
      <c r="J123" s="99"/>
      <c r="K123" s="76"/>
      <c r="L123" s="45"/>
      <c r="O123" s="116"/>
      <c r="P123" s="116"/>
      <c r="Q123" s="116"/>
    </row>
    <row r="124" spans="1:17" s="117" customFormat="1" ht="26.25">
      <c r="A124" s="95" t="s">
        <v>345</v>
      </c>
      <c r="B124" s="125" t="s">
        <v>346</v>
      </c>
      <c r="C124" s="50" t="s">
        <v>347</v>
      </c>
      <c r="D124" s="38" t="s">
        <v>255</v>
      </c>
      <c r="E124" s="39">
        <v>2</v>
      </c>
      <c r="F124" s="102"/>
      <c r="G124" s="40">
        <f t="shared" si="8"/>
        <v>0</v>
      </c>
      <c r="H124" s="102"/>
      <c r="I124" s="41"/>
      <c r="J124" s="99"/>
      <c r="K124" s="76"/>
      <c r="L124" s="45"/>
      <c r="O124" s="116"/>
      <c r="P124" s="116"/>
      <c r="Q124" s="116"/>
    </row>
    <row r="125" spans="1:17" ht="16.5" customHeight="1">
      <c r="A125" s="35"/>
      <c r="B125" s="78"/>
      <c r="C125" s="103" t="s">
        <v>52</v>
      </c>
      <c r="D125" s="104"/>
      <c r="E125" s="95"/>
      <c r="F125" s="105"/>
      <c r="G125" s="106">
        <f>SUM(G93:G124)</f>
        <v>0</v>
      </c>
      <c r="H125" s="106"/>
      <c r="I125" s="106"/>
      <c r="J125" s="43"/>
      <c r="K125" s="44"/>
      <c r="L125" s="55">
        <f>G125</f>
        <v>0</v>
      </c>
      <c r="M125" s="56">
        <f>ROUND(L125*1.2685,2)</f>
        <v>0</v>
      </c>
      <c r="O125" s="45"/>
      <c r="P125" s="45"/>
      <c r="Q125" s="45"/>
    </row>
    <row r="126" spans="1:17" ht="18" customHeight="1">
      <c r="A126" s="57">
        <v>9</v>
      </c>
      <c r="B126" s="57"/>
      <c r="C126" s="183" t="s">
        <v>349</v>
      </c>
      <c r="D126" s="57"/>
      <c r="E126" s="57"/>
      <c r="F126" s="93"/>
      <c r="G126" s="93"/>
      <c r="H126" s="93"/>
      <c r="I126" s="93"/>
      <c r="J126" s="94"/>
      <c r="K126" s="128"/>
      <c r="O126" s="45"/>
      <c r="P126" s="45"/>
      <c r="Q126" s="45"/>
    </row>
    <row r="127" spans="1:17" ht="42" customHeight="1">
      <c r="A127" s="95" t="s">
        <v>350</v>
      </c>
      <c r="B127" s="36" t="s">
        <v>351</v>
      </c>
      <c r="C127" s="50" t="s">
        <v>352</v>
      </c>
      <c r="D127" s="38" t="s">
        <v>26</v>
      </c>
      <c r="E127" s="39">
        <v>34</v>
      </c>
      <c r="F127" s="40"/>
      <c r="G127" s="40">
        <f aca="true" t="shared" si="9" ref="G127:G128">ROUND(E127*F127,2)</f>
        <v>0</v>
      </c>
      <c r="H127" s="42"/>
      <c r="I127" s="41"/>
      <c r="J127" s="99"/>
      <c r="K127" s="128"/>
      <c r="O127" s="45"/>
      <c r="P127" s="45"/>
      <c r="Q127" s="45"/>
    </row>
    <row r="128" spans="1:17" ht="30" customHeight="1">
      <c r="A128" s="95" t="s">
        <v>353</v>
      </c>
      <c r="B128" s="36" t="s">
        <v>354</v>
      </c>
      <c r="C128" s="50" t="s">
        <v>355</v>
      </c>
      <c r="D128" s="38" t="s">
        <v>26</v>
      </c>
      <c r="E128" s="39">
        <v>34</v>
      </c>
      <c r="F128" s="40"/>
      <c r="G128" s="40">
        <f t="shared" si="9"/>
        <v>0</v>
      </c>
      <c r="H128" s="42"/>
      <c r="I128" s="41"/>
      <c r="J128" s="99"/>
      <c r="K128" s="128"/>
      <c r="O128" s="45"/>
      <c r="P128" s="45"/>
      <c r="Q128" s="45"/>
    </row>
    <row r="129" spans="1:17" ht="21.75">
      <c r="A129" s="95"/>
      <c r="B129" s="95"/>
      <c r="C129" s="130" t="s">
        <v>52</v>
      </c>
      <c r="D129" s="104"/>
      <c r="E129" s="95"/>
      <c r="F129" s="105"/>
      <c r="G129" s="106">
        <f>SUM(G127:G128)</f>
        <v>0</v>
      </c>
      <c r="H129" s="106"/>
      <c r="I129" s="106"/>
      <c r="J129" s="43"/>
      <c r="K129" s="129"/>
      <c r="L129" s="55">
        <f>G129</f>
        <v>0</v>
      </c>
      <c r="M129" s="56">
        <f>ROUND(L129*1.2685,2)</f>
        <v>0</v>
      </c>
      <c r="O129" s="45"/>
      <c r="P129" s="45"/>
      <c r="Q129" s="45"/>
    </row>
    <row r="130" spans="1:17" ht="15" customHeight="1">
      <c r="A130" s="57">
        <v>10</v>
      </c>
      <c r="B130" s="57"/>
      <c r="C130" s="131" t="s">
        <v>357</v>
      </c>
      <c r="D130" s="57"/>
      <c r="E130" s="57"/>
      <c r="F130" s="93"/>
      <c r="G130" s="93"/>
      <c r="H130" s="93"/>
      <c r="I130" s="93"/>
      <c r="J130" s="94"/>
      <c r="K130" s="129"/>
      <c r="O130" s="45"/>
      <c r="P130" s="45"/>
      <c r="Q130" s="45"/>
    </row>
    <row r="131" spans="1:17" ht="39.75" customHeight="1">
      <c r="A131" s="95" t="s">
        <v>358</v>
      </c>
      <c r="B131" s="36" t="s">
        <v>135</v>
      </c>
      <c r="C131" s="50" t="s">
        <v>359</v>
      </c>
      <c r="D131" s="38" t="s">
        <v>26</v>
      </c>
      <c r="E131" s="39">
        <v>24.7</v>
      </c>
      <c r="F131" s="40"/>
      <c r="G131" s="40">
        <f aca="true" t="shared" si="10" ref="G131:G133">ROUND(E131*F131,2)</f>
        <v>0</v>
      </c>
      <c r="H131" s="42"/>
      <c r="I131" s="41"/>
      <c r="J131" s="99"/>
      <c r="K131" s="128"/>
      <c r="O131" s="45"/>
      <c r="P131" s="45"/>
      <c r="Q131" s="45"/>
    </row>
    <row r="132" spans="1:17" ht="21.75">
      <c r="A132" s="95" t="s">
        <v>360</v>
      </c>
      <c r="B132" s="36" t="s">
        <v>361</v>
      </c>
      <c r="C132" s="50" t="s">
        <v>362</v>
      </c>
      <c r="D132" s="38" t="s">
        <v>26</v>
      </c>
      <c r="E132" s="39">
        <v>24.7</v>
      </c>
      <c r="F132" s="40"/>
      <c r="G132" s="40">
        <f t="shared" si="10"/>
        <v>0</v>
      </c>
      <c r="H132" s="42"/>
      <c r="I132" s="41"/>
      <c r="J132" s="99"/>
      <c r="K132" s="128"/>
      <c r="O132" s="45"/>
      <c r="P132" s="45"/>
      <c r="Q132" s="45"/>
    </row>
    <row r="133" spans="1:17" ht="54" customHeight="1">
      <c r="A133" s="95" t="s">
        <v>363</v>
      </c>
      <c r="B133" s="36" t="s">
        <v>364</v>
      </c>
      <c r="C133" s="50" t="s">
        <v>365</v>
      </c>
      <c r="D133" s="38" t="s">
        <v>60</v>
      </c>
      <c r="E133" s="39">
        <v>12</v>
      </c>
      <c r="F133" s="40"/>
      <c r="G133" s="40">
        <f t="shared" si="10"/>
        <v>0</v>
      </c>
      <c r="H133" s="42"/>
      <c r="I133" s="41"/>
      <c r="J133" s="99"/>
      <c r="K133" s="128"/>
      <c r="O133" s="45"/>
      <c r="P133" s="45"/>
      <c r="Q133" s="45"/>
    </row>
    <row r="134" spans="1:17" ht="21.75">
      <c r="A134" s="95"/>
      <c r="B134" s="95"/>
      <c r="C134" s="130" t="s">
        <v>52</v>
      </c>
      <c r="D134" s="104"/>
      <c r="E134" s="95"/>
      <c r="F134" s="105"/>
      <c r="G134" s="106">
        <f>SUM(G131:G133)</f>
        <v>0</v>
      </c>
      <c r="H134" s="106"/>
      <c r="I134" s="106"/>
      <c r="J134" s="43"/>
      <c r="K134" s="128"/>
      <c r="L134" s="55">
        <f>G134</f>
        <v>0</v>
      </c>
      <c r="M134" s="56">
        <f>ROUND(L134*1.2685,2)</f>
        <v>0</v>
      </c>
      <c r="O134" s="45"/>
      <c r="P134" s="45"/>
      <c r="Q134" s="45"/>
    </row>
    <row r="135" spans="1:17" ht="18.75" customHeight="1">
      <c r="A135" s="57">
        <v>11</v>
      </c>
      <c r="B135" s="57"/>
      <c r="C135" s="57" t="s">
        <v>368</v>
      </c>
      <c r="D135" s="59"/>
      <c r="E135" s="60"/>
      <c r="F135" s="61"/>
      <c r="G135" s="62"/>
      <c r="H135" s="61"/>
      <c r="I135" s="61"/>
      <c r="J135" s="132"/>
      <c r="K135" s="44"/>
      <c r="L135" s="45"/>
      <c r="O135" s="45"/>
      <c r="P135" s="45"/>
      <c r="Q135" s="45"/>
    </row>
    <row r="136" spans="1:17" ht="25.5" customHeight="1">
      <c r="A136" s="35" t="s">
        <v>369</v>
      </c>
      <c r="B136" s="89" t="s">
        <v>370</v>
      </c>
      <c r="C136" s="90" t="s">
        <v>371</v>
      </c>
      <c r="D136" s="80" t="s">
        <v>42</v>
      </c>
      <c r="E136" s="91">
        <v>27.3</v>
      </c>
      <c r="F136" s="92"/>
      <c r="G136" s="92">
        <f>ROUND(E136*F136,2)</f>
        <v>0</v>
      </c>
      <c r="H136" s="133"/>
      <c r="I136" s="41"/>
      <c r="J136" s="43"/>
      <c r="K136" s="44"/>
      <c r="L136" s="45"/>
      <c r="O136" s="45"/>
      <c r="P136" s="45"/>
      <c r="Q136" s="45"/>
    </row>
    <row r="137" spans="1:17" ht="15">
      <c r="A137" s="35"/>
      <c r="B137" s="35"/>
      <c r="C137" s="52" t="s">
        <v>52</v>
      </c>
      <c r="D137" s="38"/>
      <c r="E137" s="67"/>
      <c r="F137" s="42"/>
      <c r="G137" s="53">
        <f>SUM(G136:G136)</f>
        <v>0</v>
      </c>
      <c r="H137" s="53"/>
      <c r="I137" s="53"/>
      <c r="J137" s="43"/>
      <c r="K137" s="34"/>
      <c r="L137" s="55">
        <f>G137</f>
        <v>0</v>
      </c>
      <c r="M137" s="56">
        <f>ROUND(L137*1.2685,2)</f>
        <v>0</v>
      </c>
      <c r="O137" s="45"/>
      <c r="P137" s="45"/>
      <c r="Q137" s="45"/>
    </row>
    <row r="138" spans="1:17" ht="14.25">
      <c r="A138" s="57">
        <v>12</v>
      </c>
      <c r="B138" s="57"/>
      <c r="C138" s="57" t="s">
        <v>373</v>
      </c>
      <c r="D138" s="59"/>
      <c r="E138" s="60"/>
      <c r="F138" s="61"/>
      <c r="G138" s="62"/>
      <c r="H138" s="61"/>
      <c r="I138" s="61"/>
      <c r="J138" s="132"/>
      <c r="K138" s="34"/>
      <c r="L138" s="45"/>
      <c r="O138" s="45"/>
      <c r="P138" s="45"/>
      <c r="Q138" s="45"/>
    </row>
    <row r="139" spans="1:17" ht="26.25" customHeight="1">
      <c r="A139" s="35" t="s">
        <v>374</v>
      </c>
      <c r="B139" s="36" t="s">
        <v>375</v>
      </c>
      <c r="C139" s="37" t="s">
        <v>376</v>
      </c>
      <c r="D139" s="38" t="s">
        <v>26</v>
      </c>
      <c r="E139" s="39">
        <v>116</v>
      </c>
      <c r="F139" s="40"/>
      <c r="G139" s="40">
        <f aca="true" t="shared" si="11" ref="G139:G141">ROUND(E139*F139,2)</f>
        <v>0</v>
      </c>
      <c r="H139" s="42"/>
      <c r="I139" s="41"/>
      <c r="J139" s="43"/>
      <c r="K139" s="44"/>
      <c r="L139" s="45"/>
      <c r="O139" s="45"/>
      <c r="P139" s="45"/>
      <c r="Q139" s="45"/>
    </row>
    <row r="140" spans="1:17" ht="15" customHeight="1">
      <c r="A140" s="35" t="s">
        <v>377</v>
      </c>
      <c r="B140" s="36" t="s">
        <v>378</v>
      </c>
      <c r="C140" s="50" t="s">
        <v>379</v>
      </c>
      <c r="D140" s="38" t="s">
        <v>26</v>
      </c>
      <c r="E140" s="39">
        <v>124</v>
      </c>
      <c r="F140" s="40"/>
      <c r="G140" s="40">
        <f t="shared" si="11"/>
        <v>0</v>
      </c>
      <c r="H140" s="42"/>
      <c r="I140" s="41"/>
      <c r="J140" s="134"/>
      <c r="K140" s="44"/>
      <c r="L140" s="45"/>
      <c r="O140" s="45"/>
      <c r="P140" s="45"/>
      <c r="Q140" s="45"/>
    </row>
    <row r="141" spans="1:17" ht="15" customHeight="1">
      <c r="A141" s="35" t="s">
        <v>380</v>
      </c>
      <c r="B141" s="36" t="s">
        <v>381</v>
      </c>
      <c r="C141" s="37" t="s">
        <v>382</v>
      </c>
      <c r="D141" s="38" t="s">
        <v>26</v>
      </c>
      <c r="E141" s="39">
        <v>65</v>
      </c>
      <c r="F141" s="40"/>
      <c r="G141" s="40">
        <f t="shared" si="11"/>
        <v>0</v>
      </c>
      <c r="H141" s="42"/>
      <c r="I141" s="41"/>
      <c r="J141" s="134"/>
      <c r="K141" s="44"/>
      <c r="L141" s="45"/>
      <c r="O141" s="45"/>
      <c r="P141" s="45"/>
      <c r="Q141" s="45"/>
    </row>
    <row r="142" spans="1:17" ht="15">
      <c r="A142" s="35"/>
      <c r="B142" s="35"/>
      <c r="C142" s="52" t="s">
        <v>52</v>
      </c>
      <c r="D142" s="38"/>
      <c r="E142" s="67"/>
      <c r="F142" s="42"/>
      <c r="G142" s="53">
        <f>SUM(G139:G141)</f>
        <v>0</v>
      </c>
      <c r="H142" s="53"/>
      <c r="I142" s="53"/>
      <c r="J142" s="43"/>
      <c r="K142" s="34"/>
      <c r="L142" s="55">
        <f>G142</f>
        <v>0</v>
      </c>
      <c r="M142" s="56">
        <f>ROUND(L142*1.2685,2)</f>
        <v>0</v>
      </c>
      <c r="O142" s="45"/>
      <c r="P142" s="45"/>
      <c r="Q142" s="45"/>
    </row>
    <row r="143" spans="1:17" ht="14.25">
      <c r="A143" s="57">
        <v>13</v>
      </c>
      <c r="B143" s="57"/>
      <c r="C143" s="57" t="s">
        <v>384</v>
      </c>
      <c r="D143" s="59"/>
      <c r="E143" s="60"/>
      <c r="F143" s="61"/>
      <c r="G143" s="62"/>
      <c r="H143" s="61"/>
      <c r="I143" s="61"/>
      <c r="J143" s="132"/>
      <c r="K143" s="34"/>
      <c r="L143" s="45"/>
      <c r="O143" s="45"/>
      <c r="P143" s="45"/>
      <c r="Q143" s="45"/>
    </row>
    <row r="144" spans="1:17" ht="28.5" customHeight="1">
      <c r="A144" s="35" t="s">
        <v>385</v>
      </c>
      <c r="B144" s="135" t="s">
        <v>37</v>
      </c>
      <c r="C144" s="136" t="s">
        <v>38</v>
      </c>
      <c r="D144" s="38" t="s">
        <v>26</v>
      </c>
      <c r="E144" s="39">
        <v>69</v>
      </c>
      <c r="F144" s="75"/>
      <c r="G144" s="40">
        <f aca="true" t="shared" si="12" ref="G144:G145">ROUND(E144*F144,2)</f>
        <v>0</v>
      </c>
      <c r="H144" s="42"/>
      <c r="I144" s="41"/>
      <c r="J144" s="137"/>
      <c r="K144" s="34"/>
      <c r="L144" s="45"/>
      <c r="O144" s="45"/>
      <c r="P144" s="45"/>
      <c r="Q144" s="45"/>
    </row>
    <row r="145" spans="1:17" ht="26.25">
      <c r="A145" s="35" t="s">
        <v>386</v>
      </c>
      <c r="B145" s="89" t="s">
        <v>370</v>
      </c>
      <c r="C145" s="90" t="s">
        <v>387</v>
      </c>
      <c r="D145" s="80" t="s">
        <v>42</v>
      </c>
      <c r="E145" s="138">
        <v>4.8</v>
      </c>
      <c r="F145" s="92"/>
      <c r="G145" s="92">
        <f t="shared" si="12"/>
        <v>0</v>
      </c>
      <c r="H145" s="133"/>
      <c r="I145" s="41"/>
      <c r="J145" s="43"/>
      <c r="K145" s="76"/>
      <c r="L145" s="45"/>
      <c r="O145" s="45"/>
      <c r="P145" s="45"/>
      <c r="Q145" s="45"/>
    </row>
    <row r="146" spans="1:17" ht="15">
      <c r="A146" s="95"/>
      <c r="B146" s="95"/>
      <c r="C146" s="103" t="s">
        <v>52</v>
      </c>
      <c r="D146" s="104"/>
      <c r="E146" s="95"/>
      <c r="F146" s="141"/>
      <c r="G146" s="53">
        <f>SUM(G144:G145)</f>
        <v>0</v>
      </c>
      <c r="H146" s="53"/>
      <c r="I146" s="53"/>
      <c r="J146" s="43"/>
      <c r="K146" s="34"/>
      <c r="L146" s="55">
        <f>G146</f>
        <v>0</v>
      </c>
      <c r="M146" s="56">
        <f>ROUND(L146*1.2685,2)</f>
        <v>0</v>
      </c>
      <c r="O146" s="45"/>
      <c r="P146" s="45"/>
      <c r="Q146" s="45"/>
    </row>
    <row r="147" spans="1:17" ht="15" customHeight="1">
      <c r="A147" s="142" t="s">
        <v>392</v>
      </c>
      <c r="B147" s="142"/>
      <c r="C147" s="142"/>
      <c r="D147" s="142"/>
      <c r="E147" s="142"/>
      <c r="F147" s="142"/>
      <c r="G147" s="142"/>
      <c r="H147" s="142"/>
      <c r="I147" s="142"/>
      <c r="J147" s="142"/>
      <c r="K147" s="34"/>
      <c r="O147" s="45"/>
      <c r="P147" s="45"/>
      <c r="Q147" s="45"/>
    </row>
    <row r="148" spans="1:17" ht="14.25">
      <c r="A148" s="57">
        <v>14</v>
      </c>
      <c r="B148" s="57"/>
      <c r="C148" s="57" t="s">
        <v>393</v>
      </c>
      <c r="D148" s="57"/>
      <c r="E148" s="57"/>
      <c r="F148" s="93"/>
      <c r="G148" s="93"/>
      <c r="H148" s="93"/>
      <c r="I148" s="93"/>
      <c r="J148" s="94"/>
      <c r="K148" s="34"/>
      <c r="L148" s="143"/>
      <c r="O148" s="45"/>
      <c r="P148" s="45"/>
      <c r="Q148" s="45"/>
    </row>
    <row r="149" spans="1:17" s="86" customFormat="1" ht="46.5" customHeight="1">
      <c r="A149" s="144" t="s">
        <v>394</v>
      </c>
      <c r="B149" s="109" t="s">
        <v>319</v>
      </c>
      <c r="C149" s="110" t="s">
        <v>320</v>
      </c>
      <c r="D149" s="111" t="s">
        <v>60</v>
      </c>
      <c r="E149" s="112">
        <v>250</v>
      </c>
      <c r="F149" s="113"/>
      <c r="G149" s="114">
        <f aca="true" t="shared" si="13" ref="G149:G164">ROUND(E149*F149,2)</f>
        <v>0</v>
      </c>
      <c r="H149" s="114"/>
      <c r="I149" s="41"/>
      <c r="J149" s="145"/>
      <c r="K149" s="128"/>
      <c r="L149" s="1">
        <f>SUM(L14:L148)</f>
        <v>24500</v>
      </c>
      <c r="M149" s="1">
        <f>SUM(M14:M148)</f>
        <v>0</v>
      </c>
      <c r="O149" s="85"/>
      <c r="P149" s="85"/>
      <c r="Q149" s="85"/>
    </row>
    <row r="150" spans="1:17" s="86" customFormat="1" ht="45" customHeight="1">
      <c r="A150" s="144" t="s">
        <v>395</v>
      </c>
      <c r="B150" s="109" t="s">
        <v>322</v>
      </c>
      <c r="C150" s="110" t="s">
        <v>323</v>
      </c>
      <c r="D150" s="111" t="s">
        <v>60</v>
      </c>
      <c r="E150" s="112">
        <v>250</v>
      </c>
      <c r="F150" s="113"/>
      <c r="G150" s="114">
        <f t="shared" si="13"/>
        <v>0</v>
      </c>
      <c r="H150" s="114"/>
      <c r="I150" s="41"/>
      <c r="J150" s="145"/>
      <c r="K150" s="128"/>
      <c r="L150" s="1"/>
      <c r="O150" s="85"/>
      <c r="P150" s="85"/>
      <c r="Q150" s="85"/>
    </row>
    <row r="151" spans="1:17" s="86" customFormat="1" ht="45" customHeight="1">
      <c r="A151" s="144" t="s">
        <v>396</v>
      </c>
      <c r="B151" s="109" t="s">
        <v>325</v>
      </c>
      <c r="C151" s="110" t="s">
        <v>326</v>
      </c>
      <c r="D151" s="111" t="s">
        <v>60</v>
      </c>
      <c r="E151" s="112">
        <v>120</v>
      </c>
      <c r="F151" s="146"/>
      <c r="G151" s="114">
        <f t="shared" si="13"/>
        <v>0</v>
      </c>
      <c r="H151" s="114"/>
      <c r="I151" s="41"/>
      <c r="J151" s="145"/>
      <c r="K151" s="128"/>
      <c r="L151" s="1"/>
      <c r="O151" s="85"/>
      <c r="P151" s="85"/>
      <c r="Q151" s="85"/>
    </row>
    <row r="152" spans="1:17" s="86" customFormat="1" ht="46.5" customHeight="1">
      <c r="A152" s="144" t="s">
        <v>397</v>
      </c>
      <c r="B152" s="118" t="s">
        <v>328</v>
      </c>
      <c r="C152" s="147" t="s">
        <v>329</v>
      </c>
      <c r="D152" s="120" t="s">
        <v>60</v>
      </c>
      <c r="E152" s="121">
        <v>150</v>
      </c>
      <c r="F152" s="146"/>
      <c r="G152" s="114">
        <f t="shared" si="13"/>
        <v>0</v>
      </c>
      <c r="H152" s="114"/>
      <c r="I152" s="41"/>
      <c r="J152" s="145"/>
      <c r="K152" s="128"/>
      <c r="L152" s="1"/>
      <c r="O152" s="85"/>
      <c r="P152" s="85"/>
      <c r="Q152" s="85"/>
    </row>
    <row r="153" spans="1:17" s="86" customFormat="1" ht="21.75">
      <c r="A153" s="144" t="s">
        <v>398</v>
      </c>
      <c r="B153" s="148" t="s">
        <v>399</v>
      </c>
      <c r="C153" s="119" t="s">
        <v>400</v>
      </c>
      <c r="D153" s="111" t="s">
        <v>255</v>
      </c>
      <c r="E153" s="149">
        <v>8</v>
      </c>
      <c r="F153" s="146"/>
      <c r="G153" s="114">
        <f t="shared" si="13"/>
        <v>0</v>
      </c>
      <c r="H153" s="114"/>
      <c r="I153" s="41"/>
      <c r="J153" s="145"/>
      <c r="K153" s="128"/>
      <c r="L153" s="1"/>
      <c r="O153" s="85"/>
      <c r="P153" s="85"/>
      <c r="Q153" s="85"/>
    </row>
    <row r="154" spans="1:17" s="86" customFormat="1" ht="21.75">
      <c r="A154" s="144" t="s">
        <v>401</v>
      </c>
      <c r="B154" s="148" t="s">
        <v>337</v>
      </c>
      <c r="C154" s="119" t="s">
        <v>338</v>
      </c>
      <c r="D154" s="111" t="s">
        <v>255</v>
      </c>
      <c r="E154" s="149">
        <v>13</v>
      </c>
      <c r="F154" s="146"/>
      <c r="G154" s="114">
        <f t="shared" si="13"/>
        <v>0</v>
      </c>
      <c r="H154" s="114"/>
      <c r="I154" s="41"/>
      <c r="J154" s="145"/>
      <c r="K154" s="128"/>
      <c r="L154" s="1"/>
      <c r="O154" s="85"/>
      <c r="P154" s="85"/>
      <c r="Q154" s="85"/>
    </row>
    <row r="155" spans="1:17" s="86" customFormat="1" ht="21.75">
      <c r="A155" s="144" t="s">
        <v>402</v>
      </c>
      <c r="B155" s="109" t="s">
        <v>403</v>
      </c>
      <c r="C155" s="150" t="s">
        <v>404</v>
      </c>
      <c r="D155" s="151" t="s">
        <v>255</v>
      </c>
      <c r="E155" s="149">
        <v>3</v>
      </c>
      <c r="F155" s="113"/>
      <c r="G155" s="152">
        <f t="shared" si="13"/>
        <v>0</v>
      </c>
      <c r="H155" s="114"/>
      <c r="I155" s="41"/>
      <c r="J155" s="145"/>
      <c r="K155" s="128"/>
      <c r="L155" s="1"/>
      <c r="O155" s="85"/>
      <c r="P155" s="85"/>
      <c r="Q155" s="85"/>
    </row>
    <row r="156" spans="1:17" s="86" customFormat="1" ht="21.75">
      <c r="A156" s="144" t="s">
        <v>405</v>
      </c>
      <c r="B156" s="109" t="s">
        <v>406</v>
      </c>
      <c r="C156" s="153" t="s">
        <v>407</v>
      </c>
      <c r="D156" s="124" t="s">
        <v>255</v>
      </c>
      <c r="E156" s="123">
        <v>3</v>
      </c>
      <c r="F156" s="113"/>
      <c r="G156" s="108">
        <f t="shared" si="13"/>
        <v>0</v>
      </c>
      <c r="H156" s="98"/>
      <c r="I156" s="41"/>
      <c r="J156" s="145"/>
      <c r="K156" s="128"/>
      <c r="L156" s="1"/>
      <c r="O156" s="85"/>
      <c r="P156" s="85"/>
      <c r="Q156" s="85"/>
    </row>
    <row r="157" spans="1:17" s="86" customFormat="1" ht="21.75">
      <c r="A157" s="144" t="s">
        <v>408</v>
      </c>
      <c r="B157" s="109" t="s">
        <v>340</v>
      </c>
      <c r="C157" s="153" t="s">
        <v>341</v>
      </c>
      <c r="D157" s="124" t="s">
        <v>255</v>
      </c>
      <c r="E157" s="123">
        <v>7</v>
      </c>
      <c r="F157" s="146"/>
      <c r="G157" s="108">
        <f t="shared" si="13"/>
        <v>0</v>
      </c>
      <c r="H157" s="98"/>
      <c r="I157" s="41"/>
      <c r="J157" s="145"/>
      <c r="K157" s="128"/>
      <c r="L157" s="1"/>
      <c r="O157" s="85"/>
      <c r="P157" s="85"/>
      <c r="Q157" s="85"/>
    </row>
    <row r="158" spans="1:17" s="86" customFormat="1" ht="21.75">
      <c r="A158" s="144" t="s">
        <v>409</v>
      </c>
      <c r="B158" s="118" t="s">
        <v>410</v>
      </c>
      <c r="C158" s="50" t="s">
        <v>411</v>
      </c>
      <c r="D158" s="38" t="s">
        <v>255</v>
      </c>
      <c r="E158" s="123">
        <v>1</v>
      </c>
      <c r="F158" s="146"/>
      <c r="G158" s="40">
        <f t="shared" si="13"/>
        <v>0</v>
      </c>
      <c r="H158" s="102"/>
      <c r="I158" s="41"/>
      <c r="J158" s="145"/>
      <c r="K158" s="128"/>
      <c r="L158" s="1"/>
      <c r="O158" s="85"/>
      <c r="P158" s="85"/>
      <c r="Q158" s="85"/>
    </row>
    <row r="159" spans="1:17" s="86" customFormat="1" ht="21.75">
      <c r="A159" s="144" t="s">
        <v>412</v>
      </c>
      <c r="B159" s="148" t="s">
        <v>343</v>
      </c>
      <c r="C159" s="50" t="s">
        <v>344</v>
      </c>
      <c r="D159" s="38" t="s">
        <v>255</v>
      </c>
      <c r="E159" s="149">
        <v>18</v>
      </c>
      <c r="F159" s="146"/>
      <c r="G159" s="40">
        <f t="shared" si="13"/>
        <v>0</v>
      </c>
      <c r="H159" s="102"/>
      <c r="I159" s="41"/>
      <c r="J159" s="145"/>
      <c r="K159" s="128"/>
      <c r="L159" s="1"/>
      <c r="O159" s="85"/>
      <c r="P159" s="85"/>
      <c r="Q159" s="85"/>
    </row>
    <row r="160" spans="1:17" s="86" customFormat="1" ht="21.75">
      <c r="A160" s="144" t="s">
        <v>413</v>
      </c>
      <c r="B160" s="148" t="s">
        <v>272</v>
      </c>
      <c r="C160" s="50" t="s">
        <v>414</v>
      </c>
      <c r="D160" s="38" t="s">
        <v>255</v>
      </c>
      <c r="E160" s="123">
        <v>1</v>
      </c>
      <c r="F160" s="146"/>
      <c r="G160" s="40">
        <f t="shared" si="13"/>
        <v>0</v>
      </c>
      <c r="H160" s="102"/>
      <c r="I160" s="41"/>
      <c r="J160" s="145"/>
      <c r="K160" s="128"/>
      <c r="L160" s="1"/>
      <c r="O160" s="85"/>
      <c r="P160" s="85"/>
      <c r="Q160" s="85"/>
    </row>
    <row r="161" spans="1:17" s="86" customFormat="1" ht="21.75">
      <c r="A161" s="144" t="s">
        <v>415</v>
      </c>
      <c r="B161" s="109" t="s">
        <v>416</v>
      </c>
      <c r="C161" s="50" t="s">
        <v>417</v>
      </c>
      <c r="D161" s="38" t="s">
        <v>75</v>
      </c>
      <c r="E161" s="123">
        <v>2</v>
      </c>
      <c r="F161" s="146"/>
      <c r="G161" s="40">
        <f t="shared" si="13"/>
        <v>0</v>
      </c>
      <c r="H161" s="102"/>
      <c r="I161" s="41"/>
      <c r="J161" s="145"/>
      <c r="K161" s="128"/>
      <c r="L161" s="1"/>
      <c r="O161" s="85"/>
      <c r="P161" s="85"/>
      <c r="Q161" s="85"/>
    </row>
    <row r="162" spans="1:17" s="86" customFormat="1" ht="29.25">
      <c r="A162" s="144" t="s">
        <v>418</v>
      </c>
      <c r="B162" s="118" t="s">
        <v>263</v>
      </c>
      <c r="C162" s="107" t="s">
        <v>264</v>
      </c>
      <c r="D162" s="38" t="s">
        <v>255</v>
      </c>
      <c r="E162" s="123">
        <v>2</v>
      </c>
      <c r="F162" s="108"/>
      <c r="G162" s="40">
        <f t="shared" si="13"/>
        <v>0</v>
      </c>
      <c r="H162" s="102"/>
      <c r="I162" s="41"/>
      <c r="J162" s="145"/>
      <c r="K162" s="128"/>
      <c r="L162" s="1"/>
      <c r="O162" s="85"/>
      <c r="P162" s="85"/>
      <c r="Q162" s="85"/>
    </row>
    <row r="163" spans="1:17" s="86" customFormat="1" ht="29.25">
      <c r="A163" s="144" t="s">
        <v>419</v>
      </c>
      <c r="B163" s="148" t="s">
        <v>420</v>
      </c>
      <c r="C163" s="154" t="s">
        <v>421</v>
      </c>
      <c r="D163" s="38" t="s">
        <v>255</v>
      </c>
      <c r="E163" s="149">
        <v>9</v>
      </c>
      <c r="F163" s="108"/>
      <c r="G163" s="40">
        <f t="shared" si="13"/>
        <v>0</v>
      </c>
      <c r="H163" s="102"/>
      <c r="I163" s="41"/>
      <c r="J163" s="145"/>
      <c r="K163" s="128"/>
      <c r="L163" s="1"/>
      <c r="O163" s="85"/>
      <c r="P163" s="85"/>
      <c r="Q163" s="85"/>
    </row>
    <row r="164" spans="1:17" s="86" customFormat="1" ht="29.25">
      <c r="A164" s="144" t="s">
        <v>422</v>
      </c>
      <c r="B164" s="148" t="s">
        <v>423</v>
      </c>
      <c r="C164" s="154" t="s">
        <v>424</v>
      </c>
      <c r="D164" s="38" t="s">
        <v>255</v>
      </c>
      <c r="E164" s="123">
        <v>1</v>
      </c>
      <c r="F164" s="108"/>
      <c r="G164" s="40">
        <f t="shared" si="13"/>
        <v>0</v>
      </c>
      <c r="H164" s="102"/>
      <c r="I164" s="41"/>
      <c r="J164" s="145"/>
      <c r="K164" s="128"/>
      <c r="L164" s="1"/>
      <c r="O164" s="85"/>
      <c r="P164" s="85"/>
      <c r="Q164" s="85"/>
    </row>
    <row r="165" spans="1:17" ht="21.75">
      <c r="A165" s="95"/>
      <c r="B165" s="95"/>
      <c r="C165" s="103" t="s">
        <v>52</v>
      </c>
      <c r="D165" s="104"/>
      <c r="E165" s="95"/>
      <c r="F165" s="105"/>
      <c r="G165" s="106">
        <f>SUM(G149:G164)</f>
        <v>0</v>
      </c>
      <c r="H165" s="106"/>
      <c r="I165" s="106"/>
      <c r="J165" s="43"/>
      <c r="K165" s="128"/>
      <c r="L165" s="55">
        <f>G165</f>
        <v>0</v>
      </c>
      <c r="M165" s="56">
        <f>ROUND(L165*1.2685,2)</f>
        <v>0</v>
      </c>
      <c r="O165" s="45"/>
      <c r="P165" s="45"/>
      <c r="Q165" s="45"/>
    </row>
    <row r="166" spans="1:17" ht="19.5" customHeight="1">
      <c r="A166" s="57">
        <v>15</v>
      </c>
      <c r="B166" s="57"/>
      <c r="C166" s="183" t="s">
        <v>349</v>
      </c>
      <c r="D166" s="57"/>
      <c r="E166" s="57"/>
      <c r="F166" s="93"/>
      <c r="G166" s="93"/>
      <c r="H166" s="93"/>
      <c r="I166" s="93"/>
      <c r="J166" s="94"/>
      <c r="K166" s="128"/>
      <c r="O166" s="45"/>
      <c r="P166" s="45"/>
      <c r="Q166" s="45"/>
    </row>
    <row r="167" spans="1:17" ht="42" customHeight="1">
      <c r="A167" s="95" t="s">
        <v>426</v>
      </c>
      <c r="B167" s="36" t="s">
        <v>351</v>
      </c>
      <c r="C167" s="50" t="s">
        <v>352</v>
      </c>
      <c r="D167" s="38" t="s">
        <v>26</v>
      </c>
      <c r="E167" s="39">
        <v>48</v>
      </c>
      <c r="F167" s="40"/>
      <c r="G167" s="40">
        <f aca="true" t="shared" si="14" ref="G167:G168">ROUND(E167*F167,2)</f>
        <v>0</v>
      </c>
      <c r="H167" s="42"/>
      <c r="I167" s="41"/>
      <c r="J167" s="99"/>
      <c r="K167" s="128"/>
      <c r="O167" s="45"/>
      <c r="P167" s="45"/>
      <c r="Q167" s="45"/>
    </row>
    <row r="168" spans="1:17" ht="30" customHeight="1">
      <c r="A168" s="95" t="s">
        <v>427</v>
      </c>
      <c r="B168" s="36" t="s">
        <v>354</v>
      </c>
      <c r="C168" s="50" t="s">
        <v>355</v>
      </c>
      <c r="D168" s="38" t="s">
        <v>26</v>
      </c>
      <c r="E168" s="39">
        <v>48</v>
      </c>
      <c r="F168" s="40"/>
      <c r="G168" s="40">
        <f t="shared" si="14"/>
        <v>0</v>
      </c>
      <c r="H168" s="42"/>
      <c r="I168" s="41"/>
      <c r="J168" s="99"/>
      <c r="K168" s="128"/>
      <c r="O168" s="45"/>
      <c r="P168" s="45"/>
      <c r="Q168" s="45"/>
    </row>
    <row r="169" spans="1:17" ht="21.75">
      <c r="A169" s="95"/>
      <c r="B169" s="95"/>
      <c r="C169" s="130" t="s">
        <v>52</v>
      </c>
      <c r="D169" s="104"/>
      <c r="E169" s="95"/>
      <c r="F169" s="105"/>
      <c r="G169" s="106">
        <f>SUM(G167:G168)</f>
        <v>0</v>
      </c>
      <c r="H169" s="106"/>
      <c r="I169" s="106"/>
      <c r="J169" s="43"/>
      <c r="K169" s="129"/>
      <c r="L169" s="55">
        <f>G169</f>
        <v>0</v>
      </c>
      <c r="M169" s="56">
        <f>ROUND(L169*1.2685,2)</f>
        <v>0</v>
      </c>
      <c r="O169" s="45"/>
      <c r="P169" s="45"/>
      <c r="Q169" s="45"/>
    </row>
    <row r="170" spans="1:17" ht="16.5" customHeight="1">
      <c r="A170" s="57">
        <v>16</v>
      </c>
      <c r="B170" s="57"/>
      <c r="C170" s="155" t="s">
        <v>433</v>
      </c>
      <c r="D170" s="57"/>
      <c r="E170" s="57"/>
      <c r="F170" s="93"/>
      <c r="G170" s="93"/>
      <c r="H170" s="93"/>
      <c r="I170" s="93"/>
      <c r="J170" s="94"/>
      <c r="K170" s="128"/>
      <c r="O170" s="45"/>
      <c r="P170" s="45"/>
      <c r="Q170" s="45"/>
    </row>
    <row r="171" spans="1:17" ht="21.75">
      <c r="A171" s="95" t="s">
        <v>429</v>
      </c>
      <c r="B171" s="36" t="s">
        <v>378</v>
      </c>
      <c r="C171" s="50" t="s">
        <v>379</v>
      </c>
      <c r="D171" s="38" t="s">
        <v>26</v>
      </c>
      <c r="E171" s="39">
        <v>590</v>
      </c>
      <c r="F171" s="40"/>
      <c r="G171" s="40">
        <f aca="true" t="shared" si="15" ref="G171:G173">ROUND(E171*F171,2)</f>
        <v>0</v>
      </c>
      <c r="H171" s="42"/>
      <c r="I171" s="41"/>
      <c r="J171" s="99"/>
      <c r="K171" s="128"/>
      <c r="O171" s="45"/>
      <c r="P171" s="45"/>
      <c r="Q171" s="45"/>
    </row>
    <row r="172" spans="1:17" ht="21.75">
      <c r="A172" s="95" t="s">
        <v>430</v>
      </c>
      <c r="B172" s="36" t="s">
        <v>381</v>
      </c>
      <c r="C172" s="37" t="s">
        <v>382</v>
      </c>
      <c r="D172" s="38" t="s">
        <v>26</v>
      </c>
      <c r="E172" s="39">
        <v>48</v>
      </c>
      <c r="F172" s="40"/>
      <c r="G172" s="40">
        <f t="shared" si="15"/>
        <v>0</v>
      </c>
      <c r="H172" s="42"/>
      <c r="I172" s="41"/>
      <c r="J172" s="99"/>
      <c r="K172" s="128"/>
      <c r="O172" s="45"/>
      <c r="P172" s="45"/>
      <c r="Q172" s="45"/>
    </row>
    <row r="173" spans="1:17" ht="21.75">
      <c r="A173" s="95" t="s">
        <v>431</v>
      </c>
      <c r="B173" s="156" t="s">
        <v>437</v>
      </c>
      <c r="C173" s="50" t="s">
        <v>438</v>
      </c>
      <c r="D173" s="38" t="s">
        <v>26</v>
      </c>
      <c r="E173" s="39">
        <v>35.5</v>
      </c>
      <c r="F173" s="40"/>
      <c r="G173" s="40">
        <f t="shared" si="15"/>
        <v>0</v>
      </c>
      <c r="H173" s="42"/>
      <c r="I173" s="41"/>
      <c r="J173" s="99"/>
      <c r="K173" s="128"/>
      <c r="O173" s="45"/>
      <c r="P173" s="45"/>
      <c r="Q173" s="45"/>
    </row>
    <row r="174" spans="1:17" ht="21.75">
      <c r="A174" s="95"/>
      <c r="B174" s="95"/>
      <c r="C174" s="103" t="s">
        <v>52</v>
      </c>
      <c r="D174" s="157"/>
      <c r="E174" s="101"/>
      <c r="F174" s="97"/>
      <c r="G174" s="158">
        <f>SUM(G171:G173)</f>
        <v>0</v>
      </c>
      <c r="H174" s="158"/>
      <c r="I174" s="158"/>
      <c r="J174" s="43"/>
      <c r="K174" s="129"/>
      <c r="L174" s="55">
        <f>G174</f>
        <v>0</v>
      </c>
      <c r="M174" s="56">
        <f>ROUND(L174*1.2685,2)</f>
        <v>0</v>
      </c>
      <c r="O174" s="45"/>
      <c r="P174" s="45"/>
      <c r="Q174" s="45"/>
    </row>
    <row r="175" spans="1:17" ht="21">
      <c r="A175" s="95"/>
      <c r="B175" s="95"/>
      <c r="C175" s="103" t="s">
        <v>440</v>
      </c>
      <c r="D175" s="104"/>
      <c r="E175" s="95"/>
      <c r="F175" s="105"/>
      <c r="G175" s="159">
        <f>ROUND(G174+G169+G165+G146+G142+G137+G134+G129+G125+G91+G60+G55+G48+G37+G26+G14,2)</f>
        <v>0</v>
      </c>
      <c r="H175" s="159"/>
      <c r="I175" s="159"/>
      <c r="J175" s="99"/>
      <c r="K175" s="129"/>
      <c r="L175" s="160">
        <f>SUM(L165:L174)</f>
        <v>0</v>
      </c>
      <c r="M175" s="160">
        <f>SUM(M165:M174)</f>
        <v>0</v>
      </c>
      <c r="O175" s="45"/>
      <c r="P175" s="45"/>
      <c r="Q175" s="45"/>
    </row>
    <row r="176" spans="1:11" ht="15.75" customHeight="1">
      <c r="A176" s="161" t="s">
        <v>441</v>
      </c>
      <c r="B176" s="161"/>
      <c r="C176" s="161"/>
      <c r="D176" s="161"/>
      <c r="E176" s="161"/>
      <c r="F176" s="161"/>
      <c r="G176" s="56">
        <f>ROUND(G175*1.2685,2)</f>
        <v>0</v>
      </c>
      <c r="H176" s="56"/>
      <c r="I176" s="162"/>
      <c r="J176" s="163"/>
      <c r="K176" s="164"/>
    </row>
    <row r="177" spans="1:13" ht="21.75" customHeight="1">
      <c r="A177" s="165"/>
      <c r="B177" s="165"/>
      <c r="C177" s="165"/>
      <c r="D177" s="165"/>
      <c r="E177" s="165"/>
      <c r="F177" s="166" t="s">
        <v>442</v>
      </c>
      <c r="G177" s="166"/>
      <c r="H177" s="167">
        <f>G176</f>
        <v>0</v>
      </c>
      <c r="I177" s="167"/>
      <c r="J177" s="167"/>
      <c r="K177" s="168"/>
      <c r="M177" s="169"/>
    </row>
    <row r="178" spans="3:13" ht="21.75" customHeight="1">
      <c r="C178" s="8"/>
      <c r="E178" s="160"/>
      <c r="F178" s="160"/>
      <c r="G178" s="169"/>
      <c r="H178" s="173"/>
      <c r="I178" s="173"/>
      <c r="K178" s="174"/>
      <c r="L178" s="56" t="e">
        <f>ROUND(#REF!*1.2685,2)</f>
        <v>#VALUE!</v>
      </c>
      <c r="M178" s="160" t="e">
        <f>L178-M175</f>
        <v>#VALUE!</v>
      </c>
    </row>
    <row r="179" spans="1:13" ht="16.5" customHeight="1">
      <c r="A179" s="175"/>
      <c r="B179" s="175"/>
      <c r="C179" s="176" t="s">
        <v>444</v>
      </c>
      <c r="D179" s="8"/>
      <c r="E179" s="143"/>
      <c r="F179" s="143"/>
      <c r="G179" s="143"/>
      <c r="H179" s="177" t="s">
        <v>445</v>
      </c>
      <c r="I179" s="177"/>
      <c r="J179" s="178"/>
      <c r="K179" s="168"/>
      <c r="M179" s="169"/>
    </row>
    <row r="180" spans="3:11" ht="21.75" customHeight="1">
      <c r="C180" s="179" t="s">
        <v>446</v>
      </c>
      <c r="D180" s="170" t="s">
        <v>443</v>
      </c>
      <c r="E180" s="170"/>
      <c r="F180" s="170"/>
      <c r="G180" s="170"/>
      <c r="H180" s="180" t="s">
        <v>447</v>
      </c>
      <c r="I180" s="180"/>
      <c r="K180" s="174"/>
    </row>
    <row r="185" spans="4:9" ht="15" customHeight="1">
      <c r="D185" s="181" t="s">
        <v>448</v>
      </c>
      <c r="E185" s="181"/>
      <c r="F185" s="181"/>
      <c r="G185" s="182">
        <f>SUM(H185:I185)</f>
        <v>313169.08999999997</v>
      </c>
      <c r="H185" s="182">
        <v>250000</v>
      </c>
      <c r="I185" s="182">
        <v>63169.09</v>
      </c>
    </row>
  </sheetData>
  <sheetProtection selectLockedCells="1" selectUnlockedCells="1"/>
  <mergeCells count="27">
    <mergeCell ref="A1:C1"/>
    <mergeCell ref="D1:I1"/>
    <mergeCell ref="J1:J3"/>
    <mergeCell ref="A2:C2"/>
    <mergeCell ref="E2:I2"/>
    <mergeCell ref="A3:C3"/>
    <mergeCell ref="E3:I3"/>
    <mergeCell ref="F4:G4"/>
    <mergeCell ref="H4:J4"/>
    <mergeCell ref="A5:A6"/>
    <mergeCell ref="C5:C6"/>
    <mergeCell ref="D5:D6"/>
    <mergeCell ref="E5:E6"/>
    <mergeCell ref="F5:F6"/>
    <mergeCell ref="G5:G6"/>
    <mergeCell ref="H5:J5"/>
    <mergeCell ref="A7:J7"/>
    <mergeCell ref="A147:J147"/>
    <mergeCell ref="A176:F176"/>
    <mergeCell ref="A177:E177"/>
    <mergeCell ref="F177:G177"/>
    <mergeCell ref="H177:J177"/>
    <mergeCell ref="H178:I178"/>
    <mergeCell ref="H179:I179"/>
    <mergeCell ref="D180:G180"/>
    <mergeCell ref="H180:I180"/>
    <mergeCell ref="D185:F185"/>
  </mergeCells>
  <printOptions horizontalCentered="1" verticalCentered="1"/>
  <pageMargins left="0.5513888888888889" right="0.5118055555555555" top="0.3541666666666667" bottom="0.5118055555555555" header="0.5118055555555555" footer="0.5118055555555555"/>
  <pageSetup fitToHeight="6" fitToWidth="1" horizontalDpi="300" verticalDpi="3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8.00390625" defaultRowHeight="12.75"/>
  <cols>
    <col min="1" max="16384" width="9.00390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2018-12-17T12:04:46Z</cp:lastPrinted>
  <dcterms:modified xsi:type="dcterms:W3CDTF">2018-12-17T12:07:39Z</dcterms:modified>
  <cp:category/>
  <cp:version/>
  <cp:contentType/>
  <cp:contentStatus/>
  <cp:revision>2</cp:revision>
</cp:coreProperties>
</file>