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SASSOREAMENTO DOS CÓRREGOS" sheetId="1" r:id="rId1"/>
  </sheets>
  <definedNames/>
  <calcPr fullCalcOnLoad="1"/>
</workbook>
</file>

<file path=xl/sharedStrings.xml><?xml version="1.0" encoding="utf-8"?>
<sst xmlns="http://schemas.openxmlformats.org/spreadsheetml/2006/main" count="151" uniqueCount="81">
  <si>
    <t>PLANILHA ORÇAMENTÁRIA COM DESONERAÇÃO</t>
  </si>
  <si>
    <t>OBRA:</t>
  </si>
  <si>
    <t>DESASSOREAMENTO DOS CÓRREGOS E RIBEIRÕES DA ÁREA URBANA</t>
  </si>
  <si>
    <t xml:space="preserve">LOCAL: </t>
  </si>
  <si>
    <t>MUNICÍPIO DE ESPÍRITO SANTO DO PINHAL</t>
  </si>
  <si>
    <t>BDI %</t>
  </si>
  <si>
    <t>FONTE DE RECURSO</t>
  </si>
  <si>
    <t>ITEM</t>
  </si>
  <si>
    <t>FONTE</t>
  </si>
  <si>
    <t>CÓDIGO</t>
  </si>
  <si>
    <t>UNID.</t>
  </si>
  <si>
    <t xml:space="preserve">QUANT. </t>
  </si>
  <si>
    <t>VALOR UNIT. (R$)</t>
  </si>
  <si>
    <t>VALOR UNITÁRIO COM BDI (R$)</t>
  </si>
  <si>
    <t>VALOR TOTAL (R$)</t>
  </si>
  <si>
    <t>FEHIDRO</t>
  </si>
  <si>
    <t>CONTRAPARTIDA</t>
  </si>
  <si>
    <t>SERVIÇOS PRELIMINARES</t>
  </si>
  <si>
    <t>1.1</t>
  </si>
  <si>
    <t>CPOS 185</t>
  </si>
  <si>
    <t>02.02.120</t>
  </si>
  <si>
    <t>Locação de container tipo deposito - área mínima de 13,80 m²</t>
  </si>
  <si>
    <t>UNID. x MÊS</t>
  </si>
  <si>
    <t>1.2</t>
  </si>
  <si>
    <t>02.01.180</t>
  </si>
  <si>
    <t>Banheiro químico, modelo Standard, com manutenção conforme exigências da CETESB</t>
  </si>
  <si>
    <t>1.3</t>
  </si>
  <si>
    <t>02.08.020</t>
  </si>
  <si>
    <t>Placa identificação para obra</t>
  </si>
  <si>
    <t>m²</t>
  </si>
  <si>
    <t>SUBTOTAL 1</t>
  </si>
  <si>
    <t>R$</t>
  </si>
  <si>
    <t>RIBEIRÃO DOS PORCOS</t>
  </si>
  <si>
    <t>2.1</t>
  </si>
  <si>
    <t>02.09.040</t>
  </si>
  <si>
    <t>Limpeza mecanizada do terreno, com caminhão à disposição, dentro e fora da obra, com transporte no raio de até 1,0 km</t>
  </si>
  <si>
    <t>2.2</t>
  </si>
  <si>
    <t>07.05.010</t>
  </si>
  <si>
    <t>Escavação e carga mecanizada em solo brejoso ou turfa</t>
  </si>
  <si>
    <t>m³</t>
  </si>
  <si>
    <t>2.3</t>
  </si>
  <si>
    <t>05.10.033</t>
  </si>
  <si>
    <t>Transporte de solo brejoso por caminhão até o 10 km</t>
  </si>
  <si>
    <t>2.4</t>
  </si>
  <si>
    <t>55.01.030</t>
  </si>
  <si>
    <t>Limpeza complementar com hidrojateamento</t>
  </si>
  <si>
    <t>SUBTOTAL 2</t>
  </si>
  <si>
    <t>CÓRREGO MUNHÕES</t>
  </si>
  <si>
    <t>3.1</t>
  </si>
  <si>
    <t>3.2</t>
  </si>
  <si>
    <t>3.3</t>
  </si>
  <si>
    <t>3.4</t>
  </si>
  <si>
    <t>SUBTOTAL 3</t>
  </si>
  <si>
    <t>RIBEIRÃO AMÉLIA RAIMUNDO</t>
  </si>
  <si>
    <t>4.1</t>
  </si>
  <si>
    <t>4.2</t>
  </si>
  <si>
    <t>4.3</t>
  </si>
  <si>
    <t>4.4</t>
  </si>
  <si>
    <t>SUBTOTAL 4</t>
  </si>
  <si>
    <t>CÓRREGO DOS OLIVEIRAS</t>
  </si>
  <si>
    <t>5.1</t>
  </si>
  <si>
    <t>5.2</t>
  </si>
  <si>
    <t>5.3</t>
  </si>
  <si>
    <t>5.4</t>
  </si>
  <si>
    <t>SUBTOTAL 5</t>
  </si>
  <si>
    <t>LIMPEZA FINAL</t>
  </si>
  <si>
    <t>6.1</t>
  </si>
  <si>
    <t>55.01.020</t>
  </si>
  <si>
    <t>LIMPEZA FINAL DA OBRA</t>
  </si>
  <si>
    <t>SUBTOTAL 6</t>
  </si>
  <si>
    <t>TOTAL GERAL DOS SERVIÇOS</t>
  </si>
  <si>
    <t>RECURSOS FEHIDRO</t>
  </si>
  <si>
    <t>BASES DE SERVIÇOS UTILIZADAS NA ELABORAÇÃO DO ORÇAMENTO:</t>
  </si>
  <si>
    <t>A)</t>
  </si>
  <si>
    <t>CPOS/SP</t>
  </si>
  <si>
    <r>
      <rPr>
        <sz val="9"/>
        <color indexed="8"/>
        <rFont val="Calibri"/>
        <family val="2"/>
      </rPr>
      <t xml:space="preserve">COMPANHIA PAULISTA DE OBRAS E SERVIÇOS. </t>
    </r>
    <r>
      <rPr>
        <i/>
        <sz val="9"/>
        <color indexed="8"/>
        <rFont val="Calibri"/>
        <family val="2"/>
      </rPr>
      <t>"BOLETIM REFERENCIAL DE CUSTOS COM DESONERAÇÃO - VERSÃO 185"</t>
    </r>
    <r>
      <rPr>
        <sz val="9"/>
        <color indexed="8"/>
        <rFont val="Calibri"/>
        <family val="2"/>
      </rPr>
      <t>. SÃO PAULO</t>
    </r>
  </si>
  <si>
    <t>Espírito Santo do Pinhal, 25 de Maio de 2.022</t>
  </si>
  <si>
    <t xml:space="preserve">                                                                                                              </t>
  </si>
  <si>
    <t>Arquiteto e Urbanista Paulo José Costa</t>
  </si>
  <si>
    <t>CAU/SP n° A122855-2</t>
  </si>
  <si>
    <t>RRT nº 11612148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</si>
</sst>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\ @\ "/>
    <numFmt numFmtId="165" formatCode="[$R$]\ #,##0.00;[Red]\-[$R$]\ #,##0.00"/>
  </numFmts>
  <fonts count="2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MT"/>
      <family val="2"/>
    </font>
    <font>
      <b/>
      <sz val="10.5"/>
      <color indexed="8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u val="single"/>
      <sz val="10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Fon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8" fillId="0" borderId="0" applyBorder="0" applyProtection="0">
      <alignment/>
    </xf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4" fillId="8" borderId="1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/>
    </xf>
    <xf numFmtId="0" fontId="14" fillId="0" borderId="6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/>
    </xf>
    <xf numFmtId="4" fontId="16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4" fontId="14" fillId="9" borderId="10" xfId="0" applyNumberFormat="1" applyFont="1" applyFill="1" applyBorder="1" applyAlignment="1">
      <alignment horizontal="center" vertical="center" wrapText="1"/>
    </xf>
    <xf numFmtId="164" fontId="14" fillId="9" borderId="10" xfId="2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164" fontId="14" fillId="0" borderId="2" xfId="27" applyFont="1" applyFill="1" applyBorder="1" applyAlignment="1" applyProtection="1">
      <alignment horizontal="center" vertical="center"/>
      <protection/>
    </xf>
    <xf numFmtId="164" fontId="14" fillId="0" borderId="2" xfId="27" applyFont="1" applyBorder="1" applyAlignment="1" applyProtection="1">
      <alignment horizontal="center" vertical="center"/>
      <protection/>
    </xf>
    <xf numFmtId="164" fontId="14" fillId="0" borderId="2" xfId="27" applyFont="1" applyBorder="1" applyAlignment="1" applyProtection="1">
      <alignment horizontal="center" vertical="center" wrapText="1"/>
      <protection/>
    </xf>
    <xf numFmtId="164" fontId="18" fillId="0" borderId="0" xfId="27" applyFont="1" applyBorder="1" applyAlignment="1" applyProtection="1">
      <alignment/>
      <protection/>
    </xf>
    <xf numFmtId="0" fontId="0" fillId="4" borderId="2" xfId="0" applyFill="1" applyBorder="1" applyAlignment="1">
      <alignment/>
    </xf>
    <xf numFmtId="0" fontId="17" fillId="4" borderId="2" xfId="0" applyFont="1" applyFill="1" applyBorder="1" applyAlignment="1">
      <alignment horizontal="right" vertical="center"/>
    </xf>
    <xf numFmtId="165" fontId="17" fillId="4" borderId="2" xfId="0" applyNumberFormat="1" applyFont="1" applyFill="1" applyBorder="1" applyAlignment="1">
      <alignment horizontal="right"/>
    </xf>
    <xf numFmtId="4" fontId="17" fillId="4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164" fontId="14" fillId="0" borderId="2" xfId="27" applyFont="1" applyFill="1" applyBorder="1" applyAlignment="1" applyProtection="1">
      <alignment horizontal="center" vertical="center" wrapText="1"/>
      <protection/>
    </xf>
    <xf numFmtId="0" fontId="19" fillId="0" borderId="2" xfId="0" applyFont="1" applyBorder="1" applyAlignment="1">
      <alignment horizontal="left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left" vertical="center" wrapText="1"/>
    </xf>
    <xf numFmtId="4" fontId="20" fillId="9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4" fontId="14" fillId="9" borderId="10" xfId="27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4" fontId="15" fillId="9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</cellXfs>
  <cellStyles count="24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Hyperlink" xfId="26"/>
    <cellStyle name="Currency" xfId="27"/>
    <cellStyle name="Currency [0]" xfId="28"/>
    <cellStyle name="Neutral" xfId="29"/>
    <cellStyle name="Note" xfId="30"/>
    <cellStyle name="Percent" xfId="31"/>
    <cellStyle name="Result" xfId="32"/>
    <cellStyle name="Comma" xfId="33"/>
    <cellStyle name="Comma [0]" xfId="34"/>
    <cellStyle name="Status" xfId="35"/>
    <cellStyle name="Text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695325</xdr:colOff>
      <xdr:row>1</xdr:row>
      <xdr:rowOff>104775</xdr:rowOff>
    </xdr:from>
    <xdr:to>
      <xdr:col>7</xdr:col>
      <xdr:colOff>95250</xdr:colOff>
      <xdr:row>4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66700"/>
          <a:ext cx="540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95250</xdr:rowOff>
    </xdr:from>
    <xdr:to>
      <xdr:col>1</xdr:col>
      <xdr:colOff>504825</xdr:colOff>
      <xdr:row>7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9100"/>
          <a:ext cx="9334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61">
      <selection activeCell="A1" sqref="A1"/>
    </sheetView>
  </sheetViews>
  <sheetFormatPr defaultColWidth="9.140625" defaultRowHeight="12.75"/>
  <cols>
    <col min="1" max="1" width="8.7109375" style="0" customWidth="1"/>
    <col min="2" max="2" width="11.8515625" style="0" customWidth="1"/>
    <col min="3" max="3" width="9.8515625" style="0" customWidth="1"/>
    <col min="4" max="4" width="57.28125" style="0" customWidth="1"/>
    <col min="5" max="5" width="11.28125" style="0" customWidth="1"/>
    <col min="6" max="6" width="8.7109375" style="0" customWidth="1"/>
    <col min="7" max="7" width="12.7109375" style="0" customWidth="1"/>
    <col min="8" max="11" width="14.57421875" style="0" customWidth="1"/>
    <col min="12" max="12" width="14.28125" style="0" customWidth="1"/>
    <col min="13" max="13" width="13.8515625" style="0" customWidth="1"/>
    <col min="14" max="14" width="12.140625" style="0" customWidth="1"/>
    <col min="15" max="15" width="12.28125" style="0" customWidth="1"/>
    <col min="16" max="16" width="12.00390625" style="0" customWidth="1"/>
    <col min="17" max="64" width="8.7109375" style="0" customWidth="1"/>
    <col min="65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51"/>
      <c r="B2" s="51"/>
      <c r="C2" s="3"/>
      <c r="D2" s="3"/>
      <c r="E2" s="3"/>
      <c r="F2" s="3"/>
      <c r="G2" s="3"/>
      <c r="H2" s="3"/>
      <c r="I2" s="3"/>
      <c r="J2" s="3"/>
      <c r="K2" s="4"/>
    </row>
    <row r="3" spans="1:11" ht="12.75">
      <c r="A3" s="51"/>
      <c r="B3" s="51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51"/>
      <c r="B4" s="51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51"/>
      <c r="B5" s="51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51"/>
      <c r="B6" s="51"/>
      <c r="C6" s="7"/>
      <c r="D6" s="7" t="s">
        <v>0</v>
      </c>
      <c r="E6" s="5"/>
      <c r="F6" s="5"/>
      <c r="G6" s="5"/>
      <c r="H6" s="5"/>
      <c r="I6" s="5"/>
      <c r="J6" s="5"/>
      <c r="K6" s="6"/>
    </row>
    <row r="7" spans="1:11" ht="12.75">
      <c r="A7" s="51"/>
      <c r="B7" s="51"/>
      <c r="C7" s="7" t="s">
        <v>1</v>
      </c>
      <c r="D7" s="7" t="s">
        <v>2</v>
      </c>
      <c r="E7" s="7"/>
      <c r="F7" s="7"/>
      <c r="G7" s="7"/>
      <c r="H7" s="7"/>
      <c r="I7" s="7"/>
      <c r="J7" s="7"/>
      <c r="K7" s="8"/>
    </row>
    <row r="8" spans="1:11" ht="12.75">
      <c r="A8" s="51"/>
      <c r="B8" s="51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51"/>
      <c r="B9" s="51"/>
      <c r="C9" s="7" t="s">
        <v>3</v>
      </c>
      <c r="D9" s="7" t="s">
        <v>4</v>
      </c>
      <c r="E9" s="7"/>
      <c r="F9" s="7"/>
      <c r="G9" s="7"/>
      <c r="H9" s="7"/>
      <c r="I9" s="7"/>
      <c r="J9" s="7"/>
      <c r="K9" s="8"/>
    </row>
    <row r="10" spans="1:11" ht="12.75">
      <c r="A10" s="9"/>
      <c r="B10" s="9"/>
      <c r="C10" s="7"/>
      <c r="D10" s="7"/>
      <c r="E10" s="7"/>
      <c r="F10" s="10" t="s">
        <v>5</v>
      </c>
      <c r="G10" s="7"/>
      <c r="H10" s="7"/>
      <c r="I10" s="7"/>
      <c r="J10" s="7"/>
      <c r="K10" s="7"/>
    </row>
    <row r="11" spans="1:11" ht="12.75">
      <c r="A11" s="11"/>
      <c r="B11" s="7"/>
      <c r="C11" s="7"/>
      <c r="D11" s="7"/>
      <c r="E11" s="7"/>
      <c r="F11" s="12">
        <v>20.85</v>
      </c>
      <c r="G11" s="7"/>
      <c r="H11" s="7"/>
      <c r="I11" s="7"/>
      <c r="J11" s="7"/>
      <c r="K11" s="13"/>
    </row>
    <row r="12" spans="1:11" ht="12.75" customHeight="1">
      <c r="A12" s="11"/>
      <c r="B12" s="7"/>
      <c r="C12" s="7"/>
      <c r="D12" s="7"/>
      <c r="E12" s="7"/>
      <c r="F12" s="7"/>
      <c r="G12" s="7"/>
      <c r="H12" s="7"/>
      <c r="I12" s="7"/>
      <c r="J12" s="52" t="s">
        <v>6</v>
      </c>
      <c r="K12" s="52"/>
    </row>
    <row r="13" spans="1:11" ht="25.5">
      <c r="A13" s="15" t="s">
        <v>7</v>
      </c>
      <c r="B13" s="14" t="s">
        <v>8</v>
      </c>
      <c r="C13" s="14" t="s">
        <v>9</v>
      </c>
      <c r="D13" s="14" t="s">
        <v>7</v>
      </c>
      <c r="E13" s="14" t="s">
        <v>10</v>
      </c>
      <c r="F13" s="14" t="s">
        <v>11</v>
      </c>
      <c r="G13" s="14" t="s">
        <v>12</v>
      </c>
      <c r="H13" s="14" t="s">
        <v>13</v>
      </c>
      <c r="I13" s="14" t="s">
        <v>14</v>
      </c>
      <c r="J13" s="14" t="s">
        <v>15</v>
      </c>
      <c r="K13" s="14" t="s">
        <v>16</v>
      </c>
    </row>
    <row r="14" spans="1:11" ht="12.7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4" ht="17.25" customHeight="1">
      <c r="A15" s="16">
        <v>1</v>
      </c>
      <c r="B15" s="17"/>
      <c r="C15" s="18"/>
      <c r="D15" s="19" t="s">
        <v>17</v>
      </c>
      <c r="E15" s="18"/>
      <c r="F15" s="20"/>
      <c r="G15" s="20"/>
      <c r="H15" s="21"/>
      <c r="I15" s="21"/>
      <c r="J15" s="21"/>
      <c r="K15" s="21"/>
      <c r="M15" s="22"/>
      <c r="N15" s="22"/>
    </row>
    <row r="16" spans="1:14" ht="27" customHeight="1">
      <c r="A16" s="23" t="s">
        <v>18</v>
      </c>
      <c r="B16" s="2" t="s">
        <v>19</v>
      </c>
      <c r="C16" s="2" t="s">
        <v>20</v>
      </c>
      <c r="D16" s="24" t="s">
        <v>21</v>
      </c>
      <c r="E16" s="2" t="s">
        <v>22</v>
      </c>
      <c r="F16" s="25">
        <v>3</v>
      </c>
      <c r="G16" s="26">
        <v>695.99</v>
      </c>
      <c r="H16" s="27">
        <f>G16*(1+(F11/100))</f>
        <v>841.1039149999999</v>
      </c>
      <c r="I16" s="27">
        <f>H16*F16</f>
        <v>2523.311745</v>
      </c>
      <c r="J16" s="27">
        <v>1598.94</v>
      </c>
      <c r="K16" s="28">
        <f>I16-J16</f>
        <v>924.3717449999999</v>
      </c>
      <c r="L16" s="29"/>
      <c r="M16" s="22"/>
      <c r="N16" s="22"/>
    </row>
    <row r="17" spans="1:11" ht="27" customHeight="1">
      <c r="A17" s="23" t="s">
        <v>23</v>
      </c>
      <c r="B17" s="2" t="s">
        <v>19</v>
      </c>
      <c r="C17" s="2" t="s">
        <v>24</v>
      </c>
      <c r="D17" s="24" t="s">
        <v>25</v>
      </c>
      <c r="E17" s="2" t="s">
        <v>22</v>
      </c>
      <c r="F17" s="25">
        <v>3</v>
      </c>
      <c r="G17" s="26">
        <v>592.03</v>
      </c>
      <c r="H17" s="27">
        <f>G17*(1+(F11/100))</f>
        <v>715.4682549999999</v>
      </c>
      <c r="I17" s="27">
        <f>H17*F17</f>
        <v>2146.4047649999998</v>
      </c>
      <c r="J17" s="27">
        <v>1673.7</v>
      </c>
      <c r="K17" s="28">
        <f>I17-J17</f>
        <v>472.7047649999997</v>
      </c>
    </row>
    <row r="18" spans="1:14" ht="27" customHeight="1">
      <c r="A18" s="23" t="s">
        <v>26</v>
      </c>
      <c r="B18" s="2" t="s">
        <v>19</v>
      </c>
      <c r="C18" s="2" t="s">
        <v>27</v>
      </c>
      <c r="D18" s="24" t="s">
        <v>28</v>
      </c>
      <c r="E18" s="2" t="s">
        <v>29</v>
      </c>
      <c r="F18" s="25">
        <v>6</v>
      </c>
      <c r="G18" s="26">
        <v>633.57</v>
      </c>
      <c r="H18" s="27">
        <f>G18*(1+(F11/100))</f>
        <v>765.669345</v>
      </c>
      <c r="I18" s="27">
        <f>H18*F18</f>
        <v>4594.01607</v>
      </c>
      <c r="J18" s="27">
        <v>0</v>
      </c>
      <c r="K18" s="28">
        <f>I18-J18</f>
        <v>4594.01607</v>
      </c>
      <c r="L18" s="29"/>
      <c r="M18" s="22"/>
      <c r="N18" s="22"/>
    </row>
    <row r="19" spans="13:14" ht="18.75" customHeight="1">
      <c r="M19" s="22"/>
      <c r="N19" s="22"/>
    </row>
    <row r="20" spans="1:14" ht="14.25">
      <c r="A20" s="30"/>
      <c r="B20" s="30"/>
      <c r="C20" s="30"/>
      <c r="D20" s="31" t="s">
        <v>30</v>
      </c>
      <c r="E20" s="30"/>
      <c r="F20" s="30"/>
      <c r="G20" s="32" t="s">
        <v>31</v>
      </c>
      <c r="H20" s="32"/>
      <c r="I20" s="32">
        <f>SUM(I16:I18)</f>
        <v>9263.73258</v>
      </c>
      <c r="J20" s="32">
        <f>SUM(J16:J18)</f>
        <v>3272.6400000000003</v>
      </c>
      <c r="K20" s="33">
        <f>SUM(K16:K18)</f>
        <v>5991.0925799999995</v>
      </c>
      <c r="L20" s="34"/>
      <c r="M20" s="22"/>
      <c r="N20" s="22"/>
    </row>
    <row r="21" spans="1:14" ht="17.25" customHeight="1">
      <c r="A21" s="16">
        <v>2</v>
      </c>
      <c r="B21" s="17"/>
      <c r="C21" s="18"/>
      <c r="D21" s="19" t="s">
        <v>32</v>
      </c>
      <c r="E21" s="18"/>
      <c r="F21" s="20"/>
      <c r="G21" s="53"/>
      <c r="H21" s="53"/>
      <c r="I21" s="53"/>
      <c r="J21" s="53"/>
      <c r="K21" s="53"/>
      <c r="M21" s="22"/>
      <c r="N21" s="22"/>
    </row>
    <row r="22" spans="1:14" ht="27" customHeight="1">
      <c r="A22" s="35" t="s">
        <v>33</v>
      </c>
      <c r="B22" s="2" t="s">
        <v>19</v>
      </c>
      <c r="C22" s="36" t="s">
        <v>34</v>
      </c>
      <c r="D22" s="24" t="s">
        <v>35</v>
      </c>
      <c r="E22" s="36" t="s">
        <v>29</v>
      </c>
      <c r="F22" s="37">
        <v>906</v>
      </c>
      <c r="G22" s="38">
        <v>3.65</v>
      </c>
      <c r="H22" s="28">
        <f>G22*(1+(F11/100))</f>
        <v>4.4110249999999995</v>
      </c>
      <c r="I22" s="28">
        <f>F22*H22</f>
        <v>3996.3886499999994</v>
      </c>
      <c r="J22" s="28">
        <v>0</v>
      </c>
      <c r="K22" s="28">
        <f>I22-J22</f>
        <v>3996.3886499999994</v>
      </c>
      <c r="M22" s="22"/>
      <c r="N22" s="22"/>
    </row>
    <row r="23" spans="1:14" ht="27" customHeight="1">
      <c r="A23" s="35" t="s">
        <v>36</v>
      </c>
      <c r="B23" s="2" t="s">
        <v>19</v>
      </c>
      <c r="C23" s="36" t="s">
        <v>37</v>
      </c>
      <c r="D23" s="24" t="s">
        <v>38</v>
      </c>
      <c r="E23" s="36" t="s">
        <v>39</v>
      </c>
      <c r="F23" s="37">
        <v>2416</v>
      </c>
      <c r="G23" s="38">
        <v>37.38</v>
      </c>
      <c r="H23" s="28">
        <f>G23*(1+(F11/100))</f>
        <v>45.17373</v>
      </c>
      <c r="I23" s="28">
        <f>F23*H23</f>
        <v>109139.73168</v>
      </c>
      <c r="J23" s="28">
        <v>73832.96</v>
      </c>
      <c r="K23" s="28">
        <f>I23-J23</f>
        <v>35306.77167999999</v>
      </c>
      <c r="M23" s="22"/>
      <c r="N23" s="22"/>
    </row>
    <row r="24" spans="1:14" ht="27" customHeight="1">
      <c r="A24" s="35" t="s">
        <v>40</v>
      </c>
      <c r="B24" s="2" t="s">
        <v>19</v>
      </c>
      <c r="C24" s="36" t="s">
        <v>41</v>
      </c>
      <c r="D24" s="24" t="s">
        <v>42</v>
      </c>
      <c r="E24" s="36" t="s">
        <v>39</v>
      </c>
      <c r="F24" s="37">
        <v>2416</v>
      </c>
      <c r="G24" s="38">
        <v>22.87</v>
      </c>
      <c r="H24" s="28">
        <f>G24*(1+(F11/100))</f>
        <v>27.638395</v>
      </c>
      <c r="I24" s="28">
        <f>F24*H24</f>
        <v>66774.36232</v>
      </c>
      <c r="J24" s="28">
        <v>39960.64</v>
      </c>
      <c r="K24" s="28">
        <f>I24-J24</f>
        <v>26813.72232</v>
      </c>
      <c r="M24" s="22"/>
      <c r="N24" s="22"/>
    </row>
    <row r="25" spans="1:14" ht="27" customHeight="1">
      <c r="A25" s="35" t="s">
        <v>43</v>
      </c>
      <c r="B25" s="2" t="s">
        <v>19</v>
      </c>
      <c r="C25" s="36" t="s">
        <v>44</v>
      </c>
      <c r="D25" s="24" t="s">
        <v>45</v>
      </c>
      <c r="E25" s="36" t="s">
        <v>29</v>
      </c>
      <c r="F25" s="37">
        <v>900</v>
      </c>
      <c r="G25" s="38">
        <v>6.7</v>
      </c>
      <c r="H25" s="28">
        <f>G25*(1+(F11/100))</f>
        <v>8.09695</v>
      </c>
      <c r="I25" s="28">
        <f>F25*H25</f>
        <v>7287.255</v>
      </c>
      <c r="J25" s="28">
        <v>5436</v>
      </c>
      <c r="K25" s="28">
        <f>I25-J25</f>
        <v>1851.255</v>
      </c>
      <c r="M25" s="22"/>
      <c r="N25" s="22"/>
    </row>
    <row r="26" spans="1:14" ht="18.75" customHeight="1">
      <c r="A26" s="35"/>
      <c r="B26" s="36"/>
      <c r="C26" s="36"/>
      <c r="D26" s="24"/>
      <c r="E26" s="36"/>
      <c r="F26" s="37"/>
      <c r="G26" s="38"/>
      <c r="H26" s="28"/>
      <c r="I26" s="28"/>
      <c r="J26" s="28"/>
      <c r="K26" s="28"/>
      <c r="M26" s="22"/>
      <c r="N26" s="22"/>
    </row>
    <row r="27" spans="1:14" ht="14.25">
      <c r="A27" s="30"/>
      <c r="B27" s="30"/>
      <c r="C27" s="30"/>
      <c r="D27" s="31" t="s">
        <v>46</v>
      </c>
      <c r="E27" s="30"/>
      <c r="F27" s="30"/>
      <c r="G27" s="32" t="s">
        <v>31</v>
      </c>
      <c r="H27" s="32"/>
      <c r="I27" s="32">
        <f>SUM(I22:I25)</f>
        <v>187197.73765</v>
      </c>
      <c r="J27" s="32">
        <f>SUM(J22:J25)</f>
        <v>119229.6</v>
      </c>
      <c r="K27" s="33">
        <f>SUM(K22:K25)</f>
        <v>67968.13764999999</v>
      </c>
      <c r="L27" s="34"/>
      <c r="M27" s="22"/>
      <c r="N27" s="22"/>
    </row>
    <row r="28" spans="1:14" ht="20.25" customHeight="1">
      <c r="A28" s="16">
        <v>3</v>
      </c>
      <c r="B28" s="17"/>
      <c r="C28" s="18"/>
      <c r="D28" s="19" t="s">
        <v>47</v>
      </c>
      <c r="E28" s="18"/>
      <c r="F28" s="20"/>
      <c r="G28" s="53"/>
      <c r="H28" s="53"/>
      <c r="I28" s="53"/>
      <c r="J28" s="53"/>
      <c r="K28" s="53"/>
      <c r="M28" s="22"/>
      <c r="N28" s="22"/>
    </row>
    <row r="29" spans="1:11" ht="27" customHeight="1">
      <c r="A29" s="35" t="s">
        <v>48</v>
      </c>
      <c r="B29" s="2" t="s">
        <v>19</v>
      </c>
      <c r="C29" s="36" t="s">
        <v>34</v>
      </c>
      <c r="D29" s="24" t="s">
        <v>35</v>
      </c>
      <c r="E29" s="36" t="s">
        <v>29</v>
      </c>
      <c r="F29" s="37">
        <v>300</v>
      </c>
      <c r="G29" s="38">
        <v>3.65</v>
      </c>
      <c r="H29" s="28">
        <f>G29*(1+(F11/100))</f>
        <v>4.4110249999999995</v>
      </c>
      <c r="I29" s="28">
        <f>F29*H29</f>
        <v>1323.3075</v>
      </c>
      <c r="J29" s="28">
        <v>774</v>
      </c>
      <c r="K29" s="28">
        <f>I29-J29</f>
        <v>549.3074999999999</v>
      </c>
    </row>
    <row r="30" spans="1:11" ht="27" customHeight="1">
      <c r="A30" s="35" t="s">
        <v>49</v>
      </c>
      <c r="B30" s="2" t="s">
        <v>19</v>
      </c>
      <c r="C30" s="36" t="s">
        <v>37</v>
      </c>
      <c r="D30" s="24" t="s">
        <v>38</v>
      </c>
      <c r="E30" s="36" t="s">
        <v>39</v>
      </c>
      <c r="F30" s="37">
        <v>557</v>
      </c>
      <c r="G30" s="38">
        <v>37.38</v>
      </c>
      <c r="H30" s="28">
        <f>G30*(1+(F11/100))</f>
        <v>45.17373</v>
      </c>
      <c r="I30" s="28">
        <f>F30*H30</f>
        <v>25161.76761</v>
      </c>
      <c r="J30" s="28">
        <v>17021.92</v>
      </c>
      <c r="K30" s="28">
        <f>I30-J30</f>
        <v>8139.847610000001</v>
      </c>
    </row>
    <row r="31" spans="1:11" ht="27" customHeight="1">
      <c r="A31" s="35" t="s">
        <v>50</v>
      </c>
      <c r="B31" s="2" t="s">
        <v>19</v>
      </c>
      <c r="C31" s="36" t="s">
        <v>41</v>
      </c>
      <c r="D31" s="24" t="s">
        <v>42</v>
      </c>
      <c r="E31" s="36" t="s">
        <v>39</v>
      </c>
      <c r="F31" s="37">
        <v>557</v>
      </c>
      <c r="G31" s="38">
        <v>22.87</v>
      </c>
      <c r="H31" s="28">
        <f>G31*(1+(F11/100))</f>
        <v>27.638395</v>
      </c>
      <c r="I31" s="28">
        <f>F31*H31</f>
        <v>15394.586014999999</v>
      </c>
      <c r="J31" s="28">
        <v>9212.78</v>
      </c>
      <c r="K31" s="28">
        <f>I31-J31</f>
        <v>6181.806014999998</v>
      </c>
    </row>
    <row r="32" spans="1:11" ht="27" customHeight="1">
      <c r="A32" s="35" t="s">
        <v>51</v>
      </c>
      <c r="B32" s="2" t="s">
        <v>19</v>
      </c>
      <c r="C32" s="36" t="s">
        <v>44</v>
      </c>
      <c r="D32" s="24" t="s">
        <v>45</v>
      </c>
      <c r="E32" s="36" t="s">
        <v>29</v>
      </c>
      <c r="F32" s="37">
        <v>300</v>
      </c>
      <c r="G32" s="38">
        <v>6.7</v>
      </c>
      <c r="H32" s="28">
        <f>G32*(1+(F11/100))</f>
        <v>8.09695</v>
      </c>
      <c r="I32" s="28">
        <f>F32*H32</f>
        <v>2429.085</v>
      </c>
      <c r="J32" s="28">
        <v>1812</v>
      </c>
      <c r="K32" s="28">
        <f>I32-J32</f>
        <v>617.085</v>
      </c>
    </row>
    <row r="33" spans="1:11" ht="18.75" customHeight="1">
      <c r="A33" s="35"/>
      <c r="B33" s="36"/>
      <c r="C33" s="36"/>
      <c r="D33" s="39"/>
      <c r="E33" s="36"/>
      <c r="F33" s="37"/>
      <c r="G33" s="38"/>
      <c r="H33" s="28"/>
      <c r="I33" s="28"/>
      <c r="J33" s="28"/>
      <c r="K33" s="28"/>
    </row>
    <row r="34" spans="1:12" ht="15" customHeight="1">
      <c r="A34" s="30"/>
      <c r="B34" s="30"/>
      <c r="C34" s="30"/>
      <c r="D34" s="31" t="s">
        <v>52</v>
      </c>
      <c r="E34" s="30"/>
      <c r="F34" s="30"/>
      <c r="G34" s="32" t="s">
        <v>31</v>
      </c>
      <c r="H34" s="32"/>
      <c r="I34" s="32">
        <f>SUM(I29:I32)</f>
        <v>44308.746125</v>
      </c>
      <c r="J34" s="32">
        <f>SUM(J29:J32)</f>
        <v>28820.699999999997</v>
      </c>
      <c r="K34" s="33">
        <f>SUM(K29:K32)</f>
        <v>15488.046124999997</v>
      </c>
      <c r="L34" s="34"/>
    </row>
    <row r="35" spans="1:12" ht="19.5" customHeight="1">
      <c r="A35" s="16">
        <v>4</v>
      </c>
      <c r="B35" s="17"/>
      <c r="C35" s="18"/>
      <c r="D35" s="19" t="s">
        <v>53</v>
      </c>
      <c r="E35" s="18"/>
      <c r="F35" s="20"/>
      <c r="G35" s="53"/>
      <c r="H35" s="53"/>
      <c r="I35" s="53"/>
      <c r="J35" s="53"/>
      <c r="K35" s="53"/>
      <c r="L35" s="34"/>
    </row>
    <row r="36" spans="1:12" ht="27" customHeight="1">
      <c r="A36" s="35" t="s">
        <v>54</v>
      </c>
      <c r="B36" s="2" t="s">
        <v>19</v>
      </c>
      <c r="C36" s="36" t="s">
        <v>34</v>
      </c>
      <c r="D36" s="24" t="s">
        <v>35</v>
      </c>
      <c r="E36" s="36" t="s">
        <v>29</v>
      </c>
      <c r="F36" s="37">
        <v>200</v>
      </c>
      <c r="G36" s="38">
        <v>3.65</v>
      </c>
      <c r="H36" s="28">
        <f>G36*(1+(F11/100))</f>
        <v>4.4110249999999995</v>
      </c>
      <c r="I36" s="28">
        <f>F36*H36</f>
        <v>882.2049999999999</v>
      </c>
      <c r="J36" s="28">
        <v>516</v>
      </c>
      <c r="K36" s="28">
        <f>I36-J36</f>
        <v>366.2049999999999</v>
      </c>
      <c r="L36" s="34"/>
    </row>
    <row r="37" spans="1:12" ht="27" customHeight="1">
      <c r="A37" s="35" t="s">
        <v>55</v>
      </c>
      <c r="B37" s="2" t="s">
        <v>19</v>
      </c>
      <c r="C37" s="36" t="s">
        <v>37</v>
      </c>
      <c r="D37" s="24" t="s">
        <v>38</v>
      </c>
      <c r="E37" s="36" t="s">
        <v>39</v>
      </c>
      <c r="F37" s="37">
        <v>320</v>
      </c>
      <c r="G37" s="38">
        <v>37.38</v>
      </c>
      <c r="H37" s="28">
        <f>G37*(1+(F11/100))</f>
        <v>45.17373</v>
      </c>
      <c r="I37" s="28">
        <f>F37*H37</f>
        <v>14455.5936</v>
      </c>
      <c r="J37" s="28">
        <v>9779.2</v>
      </c>
      <c r="K37" s="28">
        <f>I37-J37</f>
        <v>4676.393599999999</v>
      </c>
      <c r="L37" s="34"/>
    </row>
    <row r="38" spans="1:12" ht="27" customHeight="1">
      <c r="A38" s="35" t="s">
        <v>56</v>
      </c>
      <c r="B38" s="2" t="s">
        <v>19</v>
      </c>
      <c r="C38" s="36" t="s">
        <v>41</v>
      </c>
      <c r="D38" s="24" t="s">
        <v>42</v>
      </c>
      <c r="E38" s="36" t="s">
        <v>39</v>
      </c>
      <c r="F38" s="37">
        <v>320</v>
      </c>
      <c r="G38" s="38">
        <v>22.87</v>
      </c>
      <c r="H38" s="28">
        <f>G38*(1+(F11/100))</f>
        <v>27.638395</v>
      </c>
      <c r="I38" s="28">
        <f>F38*H38</f>
        <v>8844.286399999999</v>
      </c>
      <c r="J38" s="28">
        <v>5292.8</v>
      </c>
      <c r="K38" s="28">
        <f>I38-J38</f>
        <v>3551.486399999999</v>
      </c>
      <c r="L38" s="34"/>
    </row>
    <row r="39" spans="1:12" ht="27" customHeight="1">
      <c r="A39" s="35" t="s">
        <v>57</v>
      </c>
      <c r="B39" s="2" t="s">
        <v>19</v>
      </c>
      <c r="C39" s="36" t="s">
        <v>44</v>
      </c>
      <c r="D39" s="24" t="s">
        <v>45</v>
      </c>
      <c r="E39" s="36" t="s">
        <v>29</v>
      </c>
      <c r="F39" s="37">
        <v>200</v>
      </c>
      <c r="G39" s="38">
        <v>6.7</v>
      </c>
      <c r="H39" s="28">
        <f>G39*(1+(F11/100))</f>
        <v>8.09695</v>
      </c>
      <c r="I39" s="28">
        <f>F39*H39</f>
        <v>1619.3899999999999</v>
      </c>
      <c r="J39" s="28">
        <v>1208</v>
      </c>
      <c r="K39" s="28">
        <f>I39-J39</f>
        <v>411.3899999999999</v>
      </c>
      <c r="L39" s="34"/>
    </row>
    <row r="40" spans="1:12" ht="18.75" customHeight="1">
      <c r="A40" s="35"/>
      <c r="B40" s="36"/>
      <c r="C40" s="36"/>
      <c r="D40" s="39"/>
      <c r="E40" s="36"/>
      <c r="F40" s="37"/>
      <c r="G40" s="38"/>
      <c r="H40" s="28"/>
      <c r="I40" s="28"/>
      <c r="J40" s="28"/>
      <c r="K40" s="28"/>
      <c r="L40" s="34"/>
    </row>
    <row r="41" spans="1:12" ht="15" customHeight="1">
      <c r="A41" s="30"/>
      <c r="B41" s="30"/>
      <c r="C41" s="30"/>
      <c r="D41" s="31" t="s">
        <v>58</v>
      </c>
      <c r="E41" s="30"/>
      <c r="F41" s="30"/>
      <c r="G41" s="32" t="s">
        <v>31</v>
      </c>
      <c r="H41" s="32"/>
      <c r="I41" s="32">
        <f>SUM(I36:I39)</f>
        <v>25801.475</v>
      </c>
      <c r="J41" s="32">
        <f>SUM(J36:J39)</f>
        <v>16796</v>
      </c>
      <c r="K41" s="33">
        <f>SUM(K36:K39)</f>
        <v>9005.474999999999</v>
      </c>
      <c r="L41" s="34"/>
    </row>
    <row r="42" spans="1:12" ht="19.5" customHeight="1">
      <c r="A42" s="16">
        <v>5</v>
      </c>
      <c r="B42" s="17"/>
      <c r="C42" s="18"/>
      <c r="D42" s="19" t="s">
        <v>59</v>
      </c>
      <c r="E42" s="18"/>
      <c r="F42" s="20"/>
      <c r="G42" s="53"/>
      <c r="H42" s="53"/>
      <c r="I42" s="53"/>
      <c r="J42" s="53"/>
      <c r="K42" s="53"/>
      <c r="L42" s="34"/>
    </row>
    <row r="43" spans="1:12" ht="27" customHeight="1">
      <c r="A43" s="35" t="s">
        <v>60</v>
      </c>
      <c r="B43" s="2" t="s">
        <v>19</v>
      </c>
      <c r="C43" s="36" t="s">
        <v>34</v>
      </c>
      <c r="D43" s="24" t="s">
        <v>35</v>
      </c>
      <c r="E43" s="36" t="s">
        <v>29</v>
      </c>
      <c r="F43" s="37">
        <v>300</v>
      </c>
      <c r="G43" s="38">
        <v>3.65</v>
      </c>
      <c r="H43" s="28">
        <f>G43*(1+(F11/100))</f>
        <v>4.4110249999999995</v>
      </c>
      <c r="I43" s="28">
        <f>F43*H43</f>
        <v>1323.3075</v>
      </c>
      <c r="J43" s="28">
        <v>774</v>
      </c>
      <c r="K43" s="28">
        <f>I43-J43</f>
        <v>549.3074999999999</v>
      </c>
      <c r="L43" s="34"/>
    </row>
    <row r="44" spans="1:12" ht="27" customHeight="1">
      <c r="A44" s="35" t="s">
        <v>61</v>
      </c>
      <c r="B44" s="2" t="s">
        <v>19</v>
      </c>
      <c r="C44" s="36" t="s">
        <v>37</v>
      </c>
      <c r="D44" s="24" t="s">
        <v>38</v>
      </c>
      <c r="E44" s="36" t="s">
        <v>39</v>
      </c>
      <c r="F44" s="37">
        <v>100</v>
      </c>
      <c r="G44" s="38">
        <v>37.38</v>
      </c>
      <c r="H44" s="28">
        <f>G44*(1+(F11/100))</f>
        <v>45.17373</v>
      </c>
      <c r="I44" s="28">
        <f>F44*H44</f>
        <v>4517.373</v>
      </c>
      <c r="J44" s="28">
        <v>3056</v>
      </c>
      <c r="K44" s="28">
        <f>I44-J44</f>
        <v>1461.3729999999996</v>
      </c>
      <c r="L44" s="34"/>
    </row>
    <row r="45" spans="1:12" ht="27" customHeight="1">
      <c r="A45" s="35" t="s">
        <v>62</v>
      </c>
      <c r="B45" s="2" t="s">
        <v>19</v>
      </c>
      <c r="C45" s="36" t="s">
        <v>41</v>
      </c>
      <c r="D45" s="24" t="s">
        <v>42</v>
      </c>
      <c r="E45" s="36" t="s">
        <v>39</v>
      </c>
      <c r="F45" s="37">
        <v>100</v>
      </c>
      <c r="G45" s="38">
        <v>22.87</v>
      </c>
      <c r="H45" s="28">
        <f>G45*(1+(F11/100))</f>
        <v>27.638395</v>
      </c>
      <c r="I45" s="28">
        <f>F45*H45</f>
        <v>2763.8395</v>
      </c>
      <c r="J45" s="28">
        <v>1654</v>
      </c>
      <c r="K45" s="28">
        <f>I45-J45</f>
        <v>1109.8395</v>
      </c>
      <c r="L45" s="34"/>
    </row>
    <row r="46" spans="1:12" ht="27" customHeight="1">
      <c r="A46" s="35" t="s">
        <v>63</v>
      </c>
      <c r="B46" s="2" t="s">
        <v>19</v>
      </c>
      <c r="C46" s="36" t="s">
        <v>44</v>
      </c>
      <c r="D46" s="24" t="s">
        <v>45</v>
      </c>
      <c r="E46" s="36" t="s">
        <v>29</v>
      </c>
      <c r="F46" s="37">
        <v>300</v>
      </c>
      <c r="G46" s="38">
        <v>6.7</v>
      </c>
      <c r="H46" s="28">
        <f>G46*(1+(F11/100))</f>
        <v>8.09695</v>
      </c>
      <c r="I46" s="28">
        <f>F46*H46</f>
        <v>2429.085</v>
      </c>
      <c r="J46" s="28">
        <v>1812</v>
      </c>
      <c r="K46" s="28">
        <f>I46-J46</f>
        <v>617.085</v>
      </c>
      <c r="L46" s="34"/>
    </row>
    <row r="47" spans="1:12" ht="18.75" customHeight="1">
      <c r="A47" s="35"/>
      <c r="B47" s="36"/>
      <c r="C47" s="36"/>
      <c r="D47" s="39"/>
      <c r="E47" s="36"/>
      <c r="F47" s="37"/>
      <c r="G47" s="38"/>
      <c r="H47" s="28"/>
      <c r="I47" s="28"/>
      <c r="J47" s="28"/>
      <c r="K47" s="28"/>
      <c r="L47" s="34"/>
    </row>
    <row r="48" spans="1:12" ht="15" customHeight="1">
      <c r="A48" s="30"/>
      <c r="B48" s="30"/>
      <c r="C48" s="30"/>
      <c r="D48" s="31" t="s">
        <v>64</v>
      </c>
      <c r="E48" s="30"/>
      <c r="F48" s="30"/>
      <c r="G48" s="32" t="s">
        <v>31</v>
      </c>
      <c r="H48" s="32"/>
      <c r="I48" s="32">
        <f>SUM(I43:I46)</f>
        <v>11033.605</v>
      </c>
      <c r="J48" s="32">
        <f>SUM(J43:J46)</f>
        <v>7296</v>
      </c>
      <c r="K48" s="33">
        <f>SUM(K43:K46)</f>
        <v>3737.6049999999996</v>
      </c>
      <c r="L48" s="34"/>
    </row>
    <row r="49" spans="1:12" ht="19.5" customHeight="1">
      <c r="A49" s="16">
        <v>6</v>
      </c>
      <c r="B49" s="17"/>
      <c r="C49" s="18"/>
      <c r="D49" s="19" t="s">
        <v>65</v>
      </c>
      <c r="E49" s="18"/>
      <c r="F49" s="20"/>
      <c r="G49" s="53"/>
      <c r="H49" s="53"/>
      <c r="I49" s="53"/>
      <c r="J49" s="53"/>
      <c r="K49" s="53"/>
      <c r="L49" s="34"/>
    </row>
    <row r="50" spans="1:12" ht="27" customHeight="1">
      <c r="A50" s="35" t="s">
        <v>66</v>
      </c>
      <c r="B50" s="2" t="s">
        <v>19</v>
      </c>
      <c r="C50" s="36" t="s">
        <v>67</v>
      </c>
      <c r="D50" s="24" t="s">
        <v>68</v>
      </c>
      <c r="E50" s="36" t="s">
        <v>29</v>
      </c>
      <c r="F50" s="37">
        <v>1800</v>
      </c>
      <c r="G50" s="38">
        <v>10.16</v>
      </c>
      <c r="H50" s="28">
        <f>G50*(1+(F11/100))</f>
        <v>12.27836</v>
      </c>
      <c r="I50" s="28">
        <f>F50*H50</f>
        <v>22101.048</v>
      </c>
      <c r="J50" s="28">
        <v>0</v>
      </c>
      <c r="K50" s="28">
        <f>I50-J50</f>
        <v>22101.048</v>
      </c>
      <c r="L50" s="34"/>
    </row>
    <row r="51" spans="1:12" ht="18.75" customHeight="1">
      <c r="A51" s="35"/>
      <c r="B51" s="36"/>
      <c r="C51" s="36"/>
      <c r="D51" s="24"/>
      <c r="E51" s="36"/>
      <c r="F51" s="37"/>
      <c r="G51" s="38"/>
      <c r="H51" s="28"/>
      <c r="I51" s="28"/>
      <c r="J51" s="28"/>
      <c r="K51" s="28"/>
      <c r="L51" s="34"/>
    </row>
    <row r="52" spans="1:12" ht="15" customHeight="1">
      <c r="A52" s="30"/>
      <c r="B52" s="30"/>
      <c r="C52" s="30"/>
      <c r="D52" s="31" t="s">
        <v>69</v>
      </c>
      <c r="E52" s="30"/>
      <c r="F52" s="30"/>
      <c r="G52" s="32" t="s">
        <v>31</v>
      </c>
      <c r="H52" s="32"/>
      <c r="I52" s="32">
        <f>SUM(I50:I51)</f>
        <v>22101.048</v>
      </c>
      <c r="J52" s="32">
        <f>SUM(J50:J51)</f>
        <v>0</v>
      </c>
      <c r="K52" s="33">
        <f>SUM(K50:K51)</f>
        <v>22101.048</v>
      </c>
      <c r="L52" s="34"/>
    </row>
    <row r="53" spans="1:12" ht="1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34"/>
    </row>
    <row r="54" spans="1:13" ht="26.25" customHeight="1">
      <c r="A54" s="40"/>
      <c r="B54" s="41"/>
      <c r="C54" s="41"/>
      <c r="D54" s="42" t="s">
        <v>70</v>
      </c>
      <c r="E54" s="41"/>
      <c r="F54" s="43" t="s">
        <v>31</v>
      </c>
      <c r="G54" s="55">
        <f>SUM(I20+I27+I34+I41+I48+I52)+0.02</f>
        <v>299706.364355</v>
      </c>
      <c r="H54" s="55"/>
      <c r="I54" s="55"/>
      <c r="J54" s="55"/>
      <c r="K54" s="55"/>
      <c r="M54" s="22"/>
    </row>
    <row r="55" spans="1:12" ht="26.25" customHeight="1">
      <c r="A55" s="40"/>
      <c r="B55" s="41"/>
      <c r="C55" s="41"/>
      <c r="D55" s="42" t="s">
        <v>71</v>
      </c>
      <c r="E55" s="41"/>
      <c r="F55" s="43" t="s">
        <v>31</v>
      </c>
      <c r="G55" s="55">
        <f>SUM(J20+J27+J34++J41+J48+J52)</f>
        <v>175414.94</v>
      </c>
      <c r="H55" s="55"/>
      <c r="I55" s="55"/>
      <c r="J55" s="55"/>
      <c r="K55" s="55"/>
      <c r="L55" s="29"/>
    </row>
    <row r="56" spans="1:11" ht="30.75" customHeight="1">
      <c r="A56" s="40"/>
      <c r="B56" s="41"/>
      <c r="C56" s="41"/>
      <c r="D56" s="42" t="s">
        <v>16</v>
      </c>
      <c r="E56" s="41"/>
      <c r="F56" s="43" t="s">
        <v>31</v>
      </c>
      <c r="G56" s="55">
        <f>SUM(K20+K27+K34+K41+K48+K52)+0.02</f>
        <v>124291.42435499998</v>
      </c>
      <c r="H56" s="55"/>
      <c r="I56" s="55"/>
      <c r="J56" s="55"/>
      <c r="K56" s="55"/>
    </row>
    <row r="57" spans="1:12" ht="26.25" customHeight="1">
      <c r="A57" s="1"/>
      <c r="C57" s="1"/>
      <c r="D57" s="44"/>
      <c r="E57" s="1"/>
      <c r="F57" s="1"/>
      <c r="G57" s="1"/>
      <c r="H57" s="1"/>
      <c r="I57" s="1"/>
      <c r="J57" s="1"/>
      <c r="K57" s="1"/>
      <c r="L57" s="29"/>
    </row>
    <row r="58" spans="2:11" ht="26.25" customHeight="1">
      <c r="B58" s="56" t="s">
        <v>72</v>
      </c>
      <c r="C58" s="56"/>
      <c r="D58" s="56"/>
      <c r="E58" s="46"/>
      <c r="F58" s="47"/>
      <c r="G58" s="47"/>
      <c r="H58" s="47"/>
      <c r="I58" s="47"/>
      <c r="J58" s="47"/>
      <c r="K58" s="47"/>
    </row>
    <row r="59" spans="1:11" ht="12.75">
      <c r="A59" s="1"/>
      <c r="B59" s="45"/>
      <c r="C59" s="45"/>
      <c r="D59" s="45"/>
      <c r="E59" s="46"/>
      <c r="F59" s="47"/>
      <c r="G59" s="47"/>
      <c r="H59" s="47"/>
      <c r="I59" s="47"/>
      <c r="J59" s="47"/>
      <c r="K59" s="47"/>
    </row>
    <row r="60" spans="1:11" ht="13.5" customHeight="1">
      <c r="A60" s="1"/>
      <c r="B60" s="48" t="s">
        <v>73</v>
      </c>
      <c r="C60" s="49" t="s">
        <v>74</v>
      </c>
      <c r="D60" s="57" t="s">
        <v>75</v>
      </c>
      <c r="E60" s="57"/>
      <c r="F60" s="57"/>
      <c r="G60" s="57"/>
      <c r="H60" s="57"/>
      <c r="I60" s="57"/>
      <c r="J60" s="57"/>
      <c r="K60" s="57"/>
    </row>
    <row r="65" spans="5:11" ht="13.5" customHeight="1">
      <c r="E65" s="58" t="s">
        <v>76</v>
      </c>
      <c r="F65" s="58"/>
      <c r="G65" s="58"/>
      <c r="H65" s="58"/>
      <c r="I65" s="58"/>
      <c r="J65" s="58"/>
      <c r="K65" s="58"/>
    </row>
    <row r="69" spans="5:11" ht="12.75">
      <c r="E69" s="50" t="s">
        <v>77</v>
      </c>
      <c r="F69" s="1"/>
      <c r="G69" s="1"/>
      <c r="H69" s="1"/>
      <c r="I69" s="1"/>
      <c r="J69" s="1"/>
      <c r="K69" s="1"/>
    </row>
    <row r="70" spans="5:11" ht="12.75">
      <c r="E70" s="1"/>
      <c r="F70" s="1" t="s">
        <v>78</v>
      </c>
      <c r="G70" s="1"/>
      <c r="H70" s="1"/>
      <c r="I70" s="1"/>
      <c r="J70" s="1"/>
      <c r="K70" s="1"/>
    </row>
    <row r="71" spans="5:10" ht="12.75">
      <c r="E71" s="1"/>
      <c r="F71" s="1" t="s">
        <v>79</v>
      </c>
      <c r="G71" s="1"/>
      <c r="H71" s="1"/>
      <c r="I71" s="1"/>
      <c r="J71" s="1"/>
    </row>
    <row r="72" ht="12.75">
      <c r="F72" t="s">
        <v>80</v>
      </c>
    </row>
  </sheetData>
  <sheetProtection selectLockedCells="1" selectUnlockedCells="1"/>
  <mergeCells count="14">
    <mergeCell ref="D60:K60"/>
    <mergeCell ref="E65:K65"/>
    <mergeCell ref="G54:K54"/>
    <mergeCell ref="G55:K55"/>
    <mergeCell ref="G56:K56"/>
    <mergeCell ref="B58:D58"/>
    <mergeCell ref="G35:K35"/>
    <mergeCell ref="G42:K42"/>
    <mergeCell ref="G49:K49"/>
    <mergeCell ref="A53:K53"/>
    <mergeCell ref="A2:B9"/>
    <mergeCell ref="J12:K12"/>
    <mergeCell ref="G21:K21"/>
    <mergeCell ref="G28:K2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48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2022-07-15T12:47:22Z</dcterms:modified>
  <cp:category/>
  <cp:version/>
  <cp:contentType/>
  <cp:contentStatus/>
</cp:coreProperties>
</file>